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3" documentId="11_23933495FC5A1E1F71CA7B17F750EA63B37CD17F" xr6:coauthVersionLast="47" xr6:coauthVersionMax="47" xr10:uidLastSave="{23E3D232-9905-4830-806F-DCD49921A165}"/>
  <bookViews>
    <workbookView xWindow="-120" yWindow="-120" windowWidth="29040" windowHeight="15720" activeTab="2" xr2:uid="{00000000-000D-0000-FFFF-FFFF00000000}"/>
  </bookViews>
  <sheets>
    <sheet name="Linee Guida Piano Finanziario" sheetId="7" r:id="rId1"/>
    <sheet name="PF Proposta Iniziale 3 Liv" sheetId="5" r:id="rId2"/>
    <sheet name="PF Rap. Intermedio e Finale " sheetId="4" r:id="rId3"/>
    <sheet name="PF per modifica max 3 Liv"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4" l="1"/>
  <c r="B30" i="4"/>
  <c r="I23" i="6"/>
  <c r="H23" i="6"/>
  <c r="G23" i="6"/>
  <c r="F23" i="6"/>
  <c r="E23" i="6"/>
  <c r="C23" i="6"/>
  <c r="B23" i="6"/>
  <c r="D27" i="5"/>
  <c r="B27" i="5"/>
  <c r="I34" i="6"/>
  <c r="E34" i="6"/>
  <c r="C34" i="6"/>
  <c r="B34" i="6"/>
  <c r="C41" i="4"/>
  <c r="B41" i="4"/>
  <c r="F38" i="5"/>
  <c r="B38" i="5"/>
  <c r="M44" i="4" l="1"/>
  <c r="N44" i="4" s="1"/>
  <c r="O44" i="4" s="1"/>
  <c r="M43" i="4"/>
  <c r="N43" i="4" s="1"/>
  <c r="O43" i="4" s="1"/>
  <c r="M40" i="4"/>
  <c r="N40" i="4" s="1"/>
  <c r="O40" i="4" s="1"/>
  <c r="M39" i="4"/>
  <c r="N39" i="4" s="1"/>
  <c r="O39" i="4" s="1"/>
  <c r="M38" i="4"/>
  <c r="N38" i="4" s="1"/>
  <c r="O38" i="4" s="1"/>
  <c r="M37" i="4"/>
  <c r="N37" i="4" s="1"/>
  <c r="O37" i="4" s="1"/>
  <c r="M34" i="4"/>
  <c r="N34" i="4" s="1"/>
  <c r="O34" i="4" s="1"/>
  <c r="M33" i="4"/>
  <c r="N33" i="4" s="1"/>
  <c r="O33" i="4" s="1"/>
  <c r="M32" i="4"/>
  <c r="N32" i="4" s="1"/>
  <c r="O32" i="4" s="1"/>
  <c r="M29" i="4"/>
  <c r="N29" i="4" s="1"/>
  <c r="O29" i="4" s="1"/>
  <c r="M28" i="4"/>
  <c r="N28" i="4" s="1"/>
  <c r="O28" i="4" s="1"/>
  <c r="M27" i="4"/>
  <c r="N27" i="4" s="1"/>
  <c r="O27" i="4" s="1"/>
  <c r="M26" i="4"/>
  <c r="N26" i="4" s="1"/>
  <c r="O26" i="4" s="1"/>
  <c r="M25" i="4"/>
  <c r="N25" i="4" s="1"/>
  <c r="O25" i="4" s="1"/>
  <c r="M24" i="4"/>
  <c r="M20" i="4"/>
  <c r="M18" i="4"/>
  <c r="M17" i="4"/>
  <c r="M16" i="4"/>
  <c r="M14" i="4"/>
  <c r="M13" i="4"/>
  <c r="N13" i="4" s="1"/>
  <c r="O13" i="4" s="1"/>
  <c r="L45" i="4"/>
  <c r="L42" i="4" s="1"/>
  <c r="L35" i="4"/>
  <c r="L31" i="4" s="1"/>
  <c r="L30" i="4"/>
  <c r="L22" i="4" s="1"/>
  <c r="L19" i="4"/>
  <c r="M19" i="4" s="1"/>
  <c r="N19" i="4" s="1"/>
  <c r="O19" i="4" s="1"/>
  <c r="L15" i="4"/>
  <c r="L21" i="4" l="1"/>
  <c r="L12" i="4" s="1"/>
  <c r="L46" i="4" s="1"/>
  <c r="M15" i="4"/>
  <c r="N15" i="4" s="1"/>
  <c r="O15" i="4" s="1"/>
  <c r="E13" i="4"/>
  <c r="E15" i="4"/>
  <c r="E19" i="4"/>
  <c r="E25" i="4"/>
  <c r="E26" i="4"/>
  <c r="E27" i="4"/>
  <c r="E28" i="4"/>
  <c r="E29" i="4"/>
  <c r="E32" i="4"/>
  <c r="E33" i="4"/>
  <c r="E34" i="4"/>
  <c r="E37" i="4"/>
  <c r="E38" i="4"/>
  <c r="E39" i="4"/>
  <c r="E40" i="4"/>
  <c r="E43" i="4"/>
  <c r="E44" i="4"/>
  <c r="E38" i="6" l="1"/>
  <c r="I38" i="6"/>
  <c r="H38" i="6"/>
  <c r="G38" i="6"/>
  <c r="F38" i="6"/>
  <c r="I28" i="6"/>
  <c r="H28" i="6"/>
  <c r="G28" i="6"/>
  <c r="F28" i="6"/>
  <c r="I15" i="6"/>
  <c r="H15" i="6"/>
  <c r="G15" i="6"/>
  <c r="F15" i="6"/>
  <c r="E28" i="6"/>
  <c r="E15" i="6"/>
  <c r="D37" i="6"/>
  <c r="D36" i="6"/>
  <c r="D32" i="6"/>
  <c r="D31" i="6"/>
  <c r="D30" i="6"/>
  <c r="D27" i="6"/>
  <c r="D26" i="6"/>
  <c r="D25" i="6"/>
  <c r="D22" i="6"/>
  <c r="D21" i="6"/>
  <c r="D20" i="6"/>
  <c r="D19" i="6"/>
  <c r="D18" i="6"/>
  <c r="D17" i="6"/>
  <c r="D14" i="6"/>
  <c r="D13" i="6"/>
  <c r="D12" i="6"/>
  <c r="C38" i="6"/>
  <c r="C28" i="6"/>
  <c r="C15" i="6"/>
  <c r="B38" i="6"/>
  <c r="B28" i="6"/>
  <c r="B15" i="6"/>
  <c r="F44" i="4"/>
  <c r="F43" i="4"/>
  <c r="F40" i="4"/>
  <c r="F39" i="4"/>
  <c r="F38" i="4"/>
  <c r="F37" i="4"/>
  <c r="F34" i="4"/>
  <c r="F33" i="4"/>
  <c r="F32" i="4"/>
  <c r="F29" i="4"/>
  <c r="F28" i="4"/>
  <c r="F27" i="4"/>
  <c r="F26" i="4"/>
  <c r="F25" i="4"/>
  <c r="F19" i="4"/>
  <c r="F15" i="4"/>
  <c r="F13" i="4"/>
  <c r="B45" i="4"/>
  <c r="B35" i="4"/>
  <c r="B21" i="4"/>
  <c r="D34" i="6" l="1"/>
  <c r="D23" i="6"/>
  <c r="D28" i="6"/>
  <c r="G39" i="6"/>
  <c r="G41" i="6" s="1"/>
  <c r="B12" i="4"/>
  <c r="B36" i="4"/>
  <c r="B22" i="4"/>
  <c r="B31" i="4"/>
  <c r="F39" i="6"/>
  <c r="F41" i="6" s="1"/>
  <c r="B42" i="4"/>
  <c r="B39" i="6"/>
  <c r="I39" i="6"/>
  <c r="D15" i="6"/>
  <c r="H39" i="6"/>
  <c r="H41" i="6" s="1"/>
  <c r="E39" i="6"/>
  <c r="C39" i="6"/>
  <c r="D38" i="6"/>
  <c r="J45" i="4"/>
  <c r="I45" i="4"/>
  <c r="H45" i="4"/>
  <c r="K41" i="4"/>
  <c r="J35" i="4"/>
  <c r="I35" i="4"/>
  <c r="H35" i="4"/>
  <c r="J30" i="4"/>
  <c r="H30" i="4"/>
  <c r="K21" i="4"/>
  <c r="J21" i="4"/>
  <c r="I21" i="4"/>
  <c r="H21" i="4"/>
  <c r="C45" i="4"/>
  <c r="C35" i="4"/>
  <c r="C23" i="4"/>
  <c r="C30" i="4" s="1"/>
  <c r="C21" i="4"/>
  <c r="F42" i="5"/>
  <c r="E42" i="5"/>
  <c r="D42" i="5"/>
  <c r="C42" i="5"/>
  <c r="B42" i="5"/>
  <c r="E32" i="5"/>
  <c r="D32" i="5"/>
  <c r="C32" i="5"/>
  <c r="B32" i="5"/>
  <c r="B28" i="5" s="1"/>
  <c r="E27" i="5"/>
  <c r="C27" i="5"/>
  <c r="F18" i="5"/>
  <c r="E18" i="5"/>
  <c r="C18" i="5"/>
  <c r="D18" i="5"/>
  <c r="B18" i="5"/>
  <c r="C40" i="6" l="1"/>
  <c r="C41" i="6" s="1"/>
  <c r="I40" i="6"/>
  <c r="I41" i="6" s="1"/>
  <c r="E40" i="6"/>
  <c r="E41" i="6" s="1"/>
  <c r="B40" i="6"/>
  <c r="B41" i="6" s="1"/>
  <c r="D39" i="6"/>
  <c r="F43" i="5"/>
  <c r="C43" i="5"/>
  <c r="C45" i="5" s="1"/>
  <c r="F35" i="4"/>
  <c r="M35" i="4"/>
  <c r="N35" i="4" s="1"/>
  <c r="O35" i="4" s="1"/>
  <c r="E35" i="4"/>
  <c r="M23" i="4"/>
  <c r="N23" i="4" s="1"/>
  <c r="O23" i="4" s="1"/>
  <c r="E23" i="4"/>
  <c r="M41" i="4"/>
  <c r="N41" i="4" s="1"/>
  <c r="O41" i="4" s="1"/>
  <c r="E41" i="4"/>
  <c r="M21" i="4"/>
  <c r="N21" i="4" s="1"/>
  <c r="O21" i="4" s="1"/>
  <c r="E21" i="4"/>
  <c r="F45" i="4"/>
  <c r="M45" i="4"/>
  <c r="N45" i="4" s="1"/>
  <c r="O45" i="4" s="1"/>
  <c r="E45" i="4"/>
  <c r="D43" i="5"/>
  <c r="D45" i="5" s="1"/>
  <c r="E43" i="5"/>
  <c r="E45" i="5" s="1"/>
  <c r="B11" i="5"/>
  <c r="C36" i="4"/>
  <c r="F41" i="4"/>
  <c r="B19" i="5"/>
  <c r="C12" i="4"/>
  <c r="F12" i="4" s="1"/>
  <c r="B39" i="5"/>
  <c r="F23" i="4"/>
  <c r="C42" i="4"/>
  <c r="B33" i="5"/>
  <c r="C31" i="4"/>
  <c r="B46" i="4"/>
  <c r="B47" i="4" s="1"/>
  <c r="F21" i="4"/>
  <c r="I46" i="4"/>
  <c r="I48" i="4" s="1"/>
  <c r="K46" i="4"/>
  <c r="J46" i="4"/>
  <c r="J48" i="4" s="1"/>
  <c r="H46" i="4"/>
  <c r="H48" i="4" s="1"/>
  <c r="E29" i="6" l="1"/>
  <c r="D11" i="6"/>
  <c r="B11" i="6"/>
  <c r="D29" i="6"/>
  <c r="H24" i="6"/>
  <c r="G35" i="6"/>
  <c r="B24" i="6"/>
  <c r="G16" i="6"/>
  <c r="C35" i="6"/>
  <c r="D16" i="6"/>
  <c r="B16" i="6"/>
  <c r="D24" i="6"/>
  <c r="F24" i="6"/>
  <c r="E35" i="6"/>
  <c r="F16" i="6"/>
  <c r="E11" i="6"/>
  <c r="G24" i="6"/>
  <c r="H11" i="6"/>
  <c r="C16" i="6"/>
  <c r="H16" i="6"/>
  <c r="C29" i="6"/>
  <c r="D35" i="6"/>
  <c r="I35" i="6"/>
  <c r="H35" i="6"/>
  <c r="I29" i="6"/>
  <c r="J29" i="6" s="1"/>
  <c r="E24" i="6"/>
  <c r="I11" i="6"/>
  <c r="F11" i="6"/>
  <c r="G11" i="6"/>
  <c r="C11" i="6"/>
  <c r="F35" i="6"/>
  <c r="B35" i="6"/>
  <c r="C24" i="6"/>
  <c r="B29" i="6"/>
  <c r="E16" i="6"/>
  <c r="J40" i="6"/>
  <c r="D40" i="6"/>
  <c r="D41" i="6" s="1"/>
  <c r="F31" i="4"/>
  <c r="M31" i="4"/>
  <c r="N31" i="4" s="1"/>
  <c r="O31" i="4" s="1"/>
  <c r="E31" i="4"/>
  <c r="M42" i="4"/>
  <c r="E42" i="4"/>
  <c r="B48" i="4"/>
  <c r="M30" i="4"/>
  <c r="N30" i="4" s="1"/>
  <c r="O30" i="4" s="1"/>
  <c r="E30" i="4"/>
  <c r="F42" i="4"/>
  <c r="M12" i="4"/>
  <c r="N12" i="4" s="1"/>
  <c r="O12" i="4" s="1"/>
  <c r="E12" i="4"/>
  <c r="F36" i="4"/>
  <c r="M36" i="4"/>
  <c r="N36" i="4" s="1"/>
  <c r="O36" i="4" s="1"/>
  <c r="E36" i="4"/>
  <c r="B43" i="5"/>
  <c r="F30" i="4"/>
  <c r="C22" i="4"/>
  <c r="J11" i="6" l="1"/>
  <c r="J35" i="6"/>
  <c r="J24" i="6"/>
  <c r="J16" i="6"/>
  <c r="H41" i="5"/>
  <c r="H37" i="5"/>
  <c r="H35" i="5"/>
  <c r="H31" i="5"/>
  <c r="H27" i="5"/>
  <c r="H19" i="5"/>
  <c r="H40" i="5"/>
  <c r="H34" i="5"/>
  <c r="H30" i="5"/>
  <c r="H23" i="5"/>
  <c r="H18" i="5"/>
  <c r="H11" i="5"/>
  <c r="H43" i="5"/>
  <c r="H33" i="5"/>
  <c r="H29" i="5"/>
  <c r="H26" i="5"/>
  <c r="H22" i="5"/>
  <c r="H16" i="5"/>
  <c r="H38" i="5"/>
  <c r="H36" i="5"/>
  <c r="H32" i="5"/>
  <c r="H28" i="5"/>
  <c r="H25" i="5"/>
  <c r="H20" i="5"/>
  <c r="H14" i="5"/>
  <c r="H24" i="5"/>
  <c r="H12" i="5"/>
  <c r="H42" i="5"/>
  <c r="H39" i="5"/>
  <c r="N42" i="4"/>
  <c r="O42" i="4" s="1"/>
  <c r="M22" i="4"/>
  <c r="N22" i="4" s="1"/>
  <c r="O22" i="4" s="1"/>
  <c r="E22" i="4"/>
  <c r="B44" i="5"/>
  <c r="C46" i="4"/>
  <c r="E46" i="4" s="1"/>
  <c r="F22" i="4"/>
  <c r="F46" i="4" s="1"/>
  <c r="J41" i="6" l="1"/>
  <c r="F44" i="5"/>
  <c r="F45" i="5" s="1"/>
  <c r="H44" i="5"/>
  <c r="M46" i="4"/>
  <c r="C47" i="4"/>
  <c r="B45" i="5"/>
  <c r="C11" i="5" l="1"/>
  <c r="H31" i="4"/>
  <c r="G44" i="5"/>
  <c r="C19" i="5"/>
  <c r="C48" i="4"/>
  <c r="E48" i="4" s="1"/>
  <c r="E47" i="4"/>
  <c r="N46" i="4"/>
  <c r="O46" i="4" s="1"/>
  <c r="M47" i="4"/>
  <c r="N47" i="4" s="1"/>
  <c r="O47" i="4" s="1"/>
  <c r="G41" i="5"/>
  <c r="G34" i="5"/>
  <c r="G29" i="5"/>
  <c r="G25" i="5"/>
  <c r="G20" i="5"/>
  <c r="G12" i="5"/>
  <c r="G36" i="5"/>
  <c r="G35" i="5"/>
  <c r="G26" i="5"/>
  <c r="G14" i="5"/>
  <c r="G40" i="5"/>
  <c r="G24" i="5"/>
  <c r="G31" i="5"/>
  <c r="G23" i="5"/>
  <c r="G16" i="5"/>
  <c r="G37" i="5"/>
  <c r="G30" i="5"/>
  <c r="G22" i="5"/>
  <c r="G45" i="5"/>
  <c r="E11" i="5"/>
  <c r="D19" i="5"/>
  <c r="F33" i="5"/>
  <c r="C28" i="5"/>
  <c r="D11" i="5"/>
  <c r="D28" i="5"/>
  <c r="E19" i="5"/>
  <c r="J31" i="4"/>
  <c r="I31" i="4"/>
  <c r="C39" i="5"/>
  <c r="G28" i="5"/>
  <c r="E28" i="5"/>
  <c r="J42" i="4"/>
  <c r="G42" i="5"/>
  <c r="J12" i="4"/>
  <c r="G32" i="5"/>
  <c r="H42" i="4"/>
  <c r="D39" i="5"/>
  <c r="G18" i="5"/>
  <c r="F39" i="5"/>
  <c r="I12" i="4"/>
  <c r="J22" i="4"/>
  <c r="G38" i="5"/>
  <c r="H12" i="4"/>
  <c r="E39" i="5"/>
  <c r="F11" i="5"/>
  <c r="I22" i="4"/>
  <c r="G27" i="5"/>
  <c r="K36" i="4"/>
  <c r="K12" i="4"/>
  <c r="H22" i="4"/>
  <c r="I42" i="4"/>
  <c r="G11" i="5"/>
  <c r="G33" i="5"/>
  <c r="G39" i="5"/>
  <c r="G19" i="5"/>
  <c r="G43" i="5"/>
  <c r="F47" i="4"/>
  <c r="F48" i="4" s="1"/>
  <c r="K47" i="4"/>
  <c r="G46" i="5" l="1"/>
  <c r="L52" i="4" s="1"/>
  <c r="J42" i="6" s="1"/>
  <c r="C46" i="5"/>
  <c r="H52" i="4" s="1"/>
  <c r="F42" i="6" s="1"/>
  <c r="E46" i="5"/>
  <c r="J52" i="4" s="1"/>
  <c r="H42" i="6" s="1"/>
  <c r="M48" i="4"/>
  <c r="N48" i="4" s="1"/>
  <c r="O48" i="4" s="1"/>
  <c r="F46" i="5"/>
  <c r="J49" i="4"/>
  <c r="H44" i="6" s="1"/>
  <c r="H45" i="6" s="1"/>
  <c r="K48" i="4"/>
  <c r="I49" i="4"/>
  <c r="G44" i="6" s="1"/>
  <c r="G45" i="6" s="1"/>
  <c r="H49" i="4"/>
  <c r="D46" i="5"/>
  <c r="I52" i="4" s="1"/>
  <c r="G42" i="6" s="1"/>
  <c r="H48" i="6" l="1"/>
  <c r="K52" i="4"/>
  <c r="I42" i="6" s="1"/>
  <c r="K49" i="4"/>
  <c r="I44" i="6" s="1"/>
  <c r="G48" i="6"/>
  <c r="F44" i="6"/>
  <c r="F45" i="6" s="1"/>
  <c r="L49" i="4" l="1"/>
  <c r="J44" i="6" s="1"/>
  <c r="I45" i="6"/>
  <c r="I48" i="6" s="1"/>
  <c r="F48" i="6"/>
  <c r="J45" i="6" l="1"/>
</calcChain>
</file>

<file path=xl/sharedStrings.xml><?xml version="1.0" encoding="utf-8"?>
<sst xmlns="http://schemas.openxmlformats.org/spreadsheetml/2006/main" count="439" uniqueCount="172">
  <si>
    <t>PIANO FINANZIARIO PER LA PRESENTAZIONE DEL RAPPORTO INTERMEDIO E FINALE</t>
  </si>
  <si>
    <t>Logo Soggetto Proponente</t>
  </si>
  <si>
    <t>RENDICONTO PER RUBRICHE</t>
  </si>
  <si>
    <t>RENDICONTO PER RISULTATI                                             (sul Totale speso Progetto dall'inizio dell'azione fino al presente rapporto incluso)</t>
  </si>
  <si>
    <t>AICS: APPROVAZIONE SALDI  DEL PRESENTE RAPPORTO</t>
  </si>
  <si>
    <t xml:space="preserve">AICS: SALDI INIZIATIVA A CONSUNTIVO E SALDO RESIDUO </t>
  </si>
  <si>
    <r>
      <t xml:space="preserve">Ultimo Piano Finanziario del progetto approvato da AICS </t>
    </r>
    <r>
      <rPr>
        <b/>
        <sz val="12"/>
        <color rgb="FF000000"/>
        <rFont val="Garamond"/>
        <family val="1"/>
      </rPr>
      <t>(A)</t>
    </r>
  </si>
  <si>
    <r>
      <t xml:space="preserve">Speso  totale in €  rendicontato nel presente rapporto           </t>
    </r>
    <r>
      <rPr>
        <b/>
        <sz val="12"/>
        <color rgb="FF000000"/>
        <rFont val="Garamond"/>
        <family val="1"/>
      </rPr>
      <t xml:space="preserve"> (B)</t>
    </r>
  </si>
  <si>
    <t>Totale Speso dell'Iniziativa approvato da AICS fino al precedente rapporto                  (C)</t>
  </si>
  <si>
    <r>
      <t xml:space="preserve">Totale Speso dell'Iniziativa fino al presente rapporto incluso                           </t>
    </r>
    <r>
      <rPr>
        <b/>
        <sz val="12"/>
        <color rgb="FF000000"/>
        <rFont val="Garamond"/>
        <family val="1"/>
      </rPr>
      <t>(D)</t>
    </r>
    <r>
      <rPr>
        <sz val="12"/>
        <color rgb="FF000000"/>
        <rFont val="Garamond"/>
        <family val="1"/>
      </rPr>
      <t xml:space="preserve"> = </t>
    </r>
    <r>
      <rPr>
        <b/>
        <sz val="12"/>
        <color rgb="FF000000"/>
        <rFont val="Garamond"/>
        <family val="1"/>
      </rPr>
      <t>(B + C)</t>
    </r>
  </si>
  <si>
    <r>
      <t xml:space="preserve">Piano Finanziario  residuo sottoposto all'approvazione di AICS da spendere fino al termine del progetto                   </t>
    </r>
    <r>
      <rPr>
        <b/>
        <sz val="12"/>
        <color rgb="FF000000"/>
        <rFont val="Garamond"/>
        <family val="1"/>
      </rPr>
      <t>(E) = (A - D)</t>
    </r>
  </si>
  <si>
    <t xml:space="preserve">Risultato 1 </t>
  </si>
  <si>
    <t xml:space="preserve">Risultato 2 </t>
  </si>
  <si>
    <t>Risultato 3</t>
  </si>
  <si>
    <t xml:space="preserve">Altre spese  non per Risultati </t>
  </si>
  <si>
    <r>
      <t xml:space="preserve">Importi considerati non ammissibili e non approvati dall'AICS in riferimento al presente rendiconto </t>
    </r>
    <r>
      <rPr>
        <b/>
        <sz val="12"/>
        <color rgb="FF000000"/>
        <rFont val="Garamond"/>
        <family val="1"/>
      </rPr>
      <t>(Z)</t>
    </r>
  </si>
  <si>
    <r>
      <t xml:space="preserve">Totale speso approvato da AICS nel presente rendiconto                 </t>
    </r>
    <r>
      <rPr>
        <b/>
        <sz val="12"/>
        <color rgb="FF000000"/>
        <rFont val="Garamond"/>
        <family val="1"/>
      </rPr>
      <t xml:space="preserve"> (F) = (B) - (Z)</t>
    </r>
  </si>
  <si>
    <r>
      <t xml:space="preserve"> Piano Finanziario con importo residuo da spendere  approvato dall'AICS  al:                           </t>
    </r>
    <r>
      <rPr>
        <b/>
        <sz val="12"/>
        <color rgb="FF000000"/>
        <rFont val="Garamond"/>
        <family val="1"/>
      </rPr>
      <t>(H) = (A - G)</t>
    </r>
  </si>
  <si>
    <t xml:space="preserve">1. Risorse umane </t>
  </si>
  <si>
    <t>%</t>
  </si>
  <si>
    <r>
      <t>1.1</t>
    </r>
    <r>
      <rPr>
        <b/>
        <sz val="12"/>
        <color rgb="FF000000"/>
        <rFont val="Garamond"/>
        <family val="1"/>
      </rPr>
      <t xml:space="preserve"> </t>
    </r>
    <r>
      <rPr>
        <sz val="12"/>
        <color rgb="FF000000"/>
        <rFont val="Garamond"/>
        <family val="1"/>
      </rPr>
      <t>Personale in Italia direttamente impiegato nella gestione amministrativa dell'iniziativa</t>
    </r>
  </si>
  <si>
    <t>€</t>
  </si>
  <si>
    <t>1.1.1 Desk Geografico (es.)</t>
  </si>
  <si>
    <t>n.a.</t>
  </si>
  <si>
    <t xml:space="preserve">1.2.   Personale Internazionale </t>
  </si>
  <si>
    <t>1.2.1 Coordinatore (esempio)</t>
  </si>
  <si>
    <t>1.2.1.1 Viaggi Coordinatore (esem.)</t>
  </si>
  <si>
    <t>1.2.1.1.1 Viaggi in loco Coord. (es.)</t>
  </si>
  <si>
    <t xml:space="preserve">1.3  Personale Locale </t>
  </si>
  <si>
    <t>Subtotale Risorse Umane</t>
  </si>
  <si>
    <t>2. Spese per la realizzazione delle attività</t>
  </si>
  <si>
    <t>2.1. Affitto di spazi, strutture,  terreni, locali</t>
  </si>
  <si>
    <t>2.1.1 Affitto ufficio loco (es)</t>
  </si>
  <si>
    <t>2.2. Impianti, infrastrutture, opere civili</t>
  </si>
  <si>
    <t>2.3. Acquisto o affitto di veicoli e mezzi di trasporto</t>
  </si>
  <si>
    <t xml:space="preserve">2.4. Acquisto o affitto di beni, forniture,  materiali, attrezzature, equipaggiamenti </t>
  </si>
  <si>
    <t>2.5. Acquisto o affitto  di attrezzature di ufficio (computer, arredamenti)</t>
  </si>
  <si>
    <t>2.6 Fondi di dotazione, rotazione, micro-credito, trasferimento monetario ai beneficiari</t>
  </si>
  <si>
    <t>Subtotale Spese per la realizzazione delle attività</t>
  </si>
  <si>
    <t>3. Spese di gestione in loco</t>
  </si>
  <si>
    <t>3.1 Affitto non occasionale di spazi, strutture, terreni</t>
  </si>
  <si>
    <t>3.2 Cancelleria e piccole forniture, utenze e piccola manutenzione</t>
  </si>
  <si>
    <t>3.3 Costi di gestione e manutenzione dei veicoli e mezzi di trasporto (compresa benzina)</t>
  </si>
  <si>
    <t>Subtotale Spese di gestione in loco</t>
  </si>
  <si>
    <t>4. Servizi non legati alle attività</t>
  </si>
  <si>
    <t xml:space="preserve">4.1. Studi e ricerche  </t>
  </si>
  <si>
    <t>4.2 Costi bancari e fidejussioni</t>
  </si>
  <si>
    <t>4.3 Revisione contabile ai sensi della normativa italiana</t>
  </si>
  <si>
    <t>Subtotale Servizi non legati alle attività</t>
  </si>
  <si>
    <t>5. Comunicazione, relazioni esterne e divulgazione dei risultati</t>
  </si>
  <si>
    <t>5.1  Attività di divulgazione e di sensibilizzazione in loco</t>
  </si>
  <si>
    <t>5.2. Attività di divulgazione in Italia</t>
  </si>
  <si>
    <t>Subtotale Comunicazione, relazioni esterne e divulgazione dei risultati</t>
  </si>
  <si>
    <t>TOTALE COSTI DIRETTI</t>
  </si>
  <si>
    <t>6.Costi indiretti (max 7 % del totale dei costi diretti)</t>
  </si>
  <si>
    <t>TOTALE GENERALE</t>
  </si>
  <si>
    <t>Totale spese in percentuale ripartite per Risultato + Altre spese non per Risultati</t>
  </si>
  <si>
    <t xml:space="preserve">Totale Speso  </t>
  </si>
  <si>
    <t>Costi percentuali per Risultato dell'Iniziativa approvate da AICS</t>
  </si>
  <si>
    <t xml:space="preserve">Totale  </t>
  </si>
  <si>
    <t>FOGLIO</t>
  </si>
  <si>
    <t>LINEE GUIDA / NOTE / COMMENTI</t>
  </si>
  <si>
    <t xml:space="preserve">Indicazioni generali </t>
  </si>
  <si>
    <t>In ogni momento, i Funzionari AICS possono richiedere riscontro al  Soggetto Proponente/Esecutore in merito ai  dettagli contabili di unità, numero delle unità, costo unitario  per ogni linea di spesa del Piano Finanziario della Proposta Iniziale. Nei Rapporti Intermedi e Finale tali dettagli devono essere contenuti e verificabili nei documenti contabili da sottoporre a verifica e controllo del Revisore esterno e dei Funzionari AICS.</t>
  </si>
  <si>
    <r>
      <t xml:space="preserve"> Il foglio excel "PF Proposta Iniziale 3 Liv"  è un formato obbligatorio. E' impostato al secondo livello con Rubriche e Categorie:</t>
    </r>
    <r>
      <rPr>
        <b/>
        <u/>
        <sz val="12"/>
        <color theme="1"/>
        <rFont val="Calibri"/>
        <family val="2"/>
        <scheme val="minor"/>
      </rPr>
      <t xml:space="preserve">  il Soggetto Proponente deve aggiungere  il terzo livello di Voce</t>
    </r>
    <r>
      <rPr>
        <sz val="12"/>
        <color theme="1"/>
        <rFont val="Calibri"/>
        <family val="2"/>
        <scheme val="minor"/>
      </rPr>
      <t xml:space="preserve">. La modalità di codificazione numerica del terzo livello è una scelta di pertinenza del Soggetto Proponente (anche in funzione delle proprie procedure amministrative e di rendicontazione): pertanto, il Soggetto Proponente potrà codificare il terzo livello con 1.1.1 o 1.1.A o diversamente. </t>
    </r>
  </si>
  <si>
    <t>Indicazioni specifiche per compilazione delle celle</t>
  </si>
  <si>
    <t>B9: Costo Totale in Euro</t>
  </si>
  <si>
    <t>Costo totale in euro di Risultati e Altre spese non per risultati</t>
  </si>
  <si>
    <t>A12: 1.1 Personale in Italia direttamente impiegato nella gestione amministrativa dell'Iniziativa</t>
  </si>
  <si>
    <t xml:space="preserve">A14: 1.2.   Personale Internazionale </t>
  </si>
  <si>
    <t>Tale valore è quello di riferimento per la ripartizione del costo per Risultati. Resta valido fino ad eventuale approvazione da parte di AICS di una modifica del PF</t>
  </si>
  <si>
    <t>Piano Finanziario Rapporto Intermedio e Finale</t>
  </si>
  <si>
    <t>Esempio codificazione fino al 5° livello</t>
  </si>
  <si>
    <t>B10: Ultimo Piano Finanziario del progetto approvato da AICS (A)</t>
  </si>
  <si>
    <t>In questa colonna va riportato il piano finanziario approvato da AICS nella proposta iniziale o in eventuali successive modifiche approvate da AICS a seguito della presentazione dei Rapporti Intermedi</t>
  </si>
  <si>
    <t>C10: Speso  totale in €  rendicontato nel presente rapporto            (B)</t>
  </si>
  <si>
    <t>E10: Totale Speso dell'Iniziativa fino al presente rapporto incluso                           (D) = (B + C)</t>
  </si>
  <si>
    <t>Il totale D di questa colonna è la sommatoria delle spese ammissibili approvate da AICS in rapporti e rendiconti precedenti ai quali vengono aggiunti i nuovi importi del presente rapporto contenuti nella colonna B</t>
  </si>
  <si>
    <t>In questa colonna vanno inseriti gli importi residui da spendere per il prosieguo dell'Iniziativa togliendo dal PF generale approvato della stessa quanto già rendicontato ad AICS nei rapporti precedenti</t>
  </si>
  <si>
    <t>Fare sempre attenzione che le percentuali di questa sezione non riguardino unicamente il presente rapporto / rendiconto, ma considerino il totale progressivo dello speso per risultato rispetto al costo complessivo dell'Iniziativa, incluso il cumulativo di eventuale speso per risultato in rapporti intermedi precedenti. Verificare sempre attentamente le formule inserite in questa sezione.</t>
  </si>
  <si>
    <t>La percentuale deve fare riferimento al totale progressivo dello speso per risultato nel rapporto intermedio rispetto al costo complessivo dell'Iniziativa, incluso il cumulativo di eventuale speso per risultato in rapporti intermedi precedenti</t>
  </si>
  <si>
    <t>Il Funzionario AICS inserisce gli importi definitivi approvati da AICS per il presente rapporto / rendiconto</t>
  </si>
  <si>
    <t>Il Funzionario AICS inserisce l'importo residuo approvato da AICS per il prosieguo dell'Iniziativa</t>
  </si>
  <si>
    <t>Questa tabella deve sempre riportare i costi percentuali totali approvati da AICS nella proposta iniziale o in modifiche successive</t>
  </si>
  <si>
    <t>Piano Finanziario per Modifica</t>
  </si>
  <si>
    <t>Commento</t>
  </si>
  <si>
    <t>Questa colonna deve riportare il PF approvato nella proposta iniziale o in successive modifiche approvate dall'AICS (quindi non modifiche oggetto di modifiche unilaterali contenute nei rapporti / rendiconti precedenti)</t>
  </si>
  <si>
    <t xml:space="preserve">C9: Totale Budget Speso al: </t>
  </si>
  <si>
    <t xml:space="preserve">D9: Totale Budget da spendere al: </t>
  </si>
  <si>
    <t xml:space="preserve">Questa colonna considera gli importi ancora da spendere oltre le spese oggetto del rapporto / rendiconto che accompagna la richiesta di modifica. </t>
  </si>
  <si>
    <t xml:space="preserve">E9: Nuovo Budget proposto al   ……   : </t>
  </si>
  <si>
    <t>In questa colonna deve essere formulato il nuovo PF di tutta l'Iniziativa, non unicamente del residuo non speso. Va quindi impostato un nuovo PF generale dell'Iniziativa che dovrà quindi considerare valori e percentuali per Risultato inerenti le spese già sostenute e approvate da AICS e il residuo per il prosieguo dell'Iniziativa</t>
  </si>
  <si>
    <t>In questa colonna si sommano le percentuali per Risultati delle Rubriche che considerano sia gli importi spesi che da spendere</t>
  </si>
  <si>
    <t>In questa tabella vanno riportati gli importi totali per Risultato approvati da AICS nella proposta iniziale o in successive modifiche</t>
  </si>
  <si>
    <t>In questa tabella vanno riportati i costi percentuali per Risultato che sono stati spesi, rendicontati e approvati da AICS nei rapporti precedenti. Inclusi i valori spesi nel rapporto / rendiconto che accompagna la presente richiesta di modifica</t>
  </si>
  <si>
    <t>Questa tabella contiene le variazioni percentuali dei costi per Risultato tra quelli precedentemente approvati dall'AICS e il nuovo PF generale. Le percentuali devono quindi considerare sia le spese sostenute che quelle residue previsionali per il prosieguo dell'Iniziativa</t>
  </si>
  <si>
    <t>PIANO FINANZIARIO PER LA PRESENTAZIONE DELLA PROPOSTA INIZIALE</t>
  </si>
  <si>
    <t>Costo totale in €</t>
  </si>
  <si>
    <t>4.3 Revisione contabile ai sensi della normativa italiana (max 2% del totale dei costi diretti)</t>
  </si>
  <si>
    <t>5. Comunicazione, relazioni esterne e divulgazione dei risultati (max Euro 15.000,00)</t>
  </si>
  <si>
    <t>6.Costi indiretti (max 7% del totale dei costi diretti)</t>
  </si>
  <si>
    <t>Costo totale  percentuale per Risultato + altre spese non per Risultati</t>
  </si>
  <si>
    <t>Totale</t>
  </si>
  <si>
    <t>PIANO FINANZIARIO PER LA PRESENTAZIONE DELLA PROPOSTA DI MODIFICA</t>
  </si>
  <si>
    <t xml:space="preserve">Totale Budget Speso al: </t>
  </si>
  <si>
    <t xml:space="preserve">Totale Budget da spendere al: </t>
  </si>
  <si>
    <t xml:space="preserve">Nuovo Budget proposto al   ……   : </t>
  </si>
  <si>
    <t>Totale percentuale Rubrica Speso e da spendere al:</t>
  </si>
  <si>
    <t>Costi percentuali per Risultato dell'Iniziativa approvati da AICS</t>
  </si>
  <si>
    <t>Costi percentuali per Risultato spesi nei Rendiconti precedenti</t>
  </si>
  <si>
    <t>Nuova ripartizione percentuale dei costi per Risultato (Rendicontati + previsionali da spendere)</t>
  </si>
  <si>
    <t>Variazione percentuale costi per Risultato tra Piano Finanziario approvato dall'AICS rispetto alle spese sostenute e previsionali</t>
  </si>
  <si>
    <t>(+10,58 - 10,58)= 21,16%</t>
  </si>
  <si>
    <t>ARGOMENTO</t>
  </si>
  <si>
    <t xml:space="preserve">Linee Guida </t>
  </si>
  <si>
    <t>Valore % rispetto al Costo Totale</t>
  </si>
  <si>
    <t>Valore % rispetto ai Costi Diretti</t>
  </si>
  <si>
    <t>Esprime il peso percentuale della linea di budget (da aggregarsi al secondo livello di Categorie) rispetto ai Costi Diretti dell'Iniziativa</t>
  </si>
  <si>
    <t xml:space="preserve">Esprime il peso percentuale della linea di budget (da aggregarsi al secondo livello di Categorie) rispetto al Costo Totale dell'Iniziativa </t>
  </si>
  <si>
    <r>
      <t xml:space="preserve">                       [</t>
    </r>
    <r>
      <rPr>
        <i/>
        <sz val="12"/>
        <color theme="1"/>
        <rFont val="Garamond"/>
        <family val="1"/>
      </rPr>
      <t>nome e cognome,  firma digitale del Legale Rappresentante/Procuratore generale/speciale del Soggetto Proponente</t>
    </r>
    <r>
      <rPr>
        <sz val="12"/>
        <color theme="1"/>
        <rFont val="Garamond"/>
        <family val="1"/>
      </rPr>
      <t>]</t>
    </r>
  </si>
  <si>
    <t>4.4 Altre spese servizi non legati alle attività (specificare)</t>
  </si>
  <si>
    <r>
      <t xml:space="preserve">E' cura del Soggetto Proponente ripartire i costi delle Rubriche per Risultato secondo le attività e le risorse previste nella Proposta esecutiva.                                                                                                                                                                                                                                                                                                                            La ripartizione delle spese puo' essere fatta a costo pieno o a costo condiviso tra più risultati. I criteri di ammissibilità delle spese e delle variazioni di costo sono dettagliati nel Manuale di Gestione e Rendiocntazione.                                                                                                                                                                                                                                                                                                                                                                               La percentuale del Risultato per Rubrica </t>
    </r>
    <r>
      <rPr>
        <b/>
        <sz val="12"/>
        <rFont val="Calibri"/>
        <family val="2"/>
        <scheme val="minor"/>
      </rPr>
      <t xml:space="preserve"> </t>
    </r>
    <r>
      <rPr>
        <sz val="12"/>
        <rFont val="Calibri"/>
        <family val="2"/>
        <scheme val="minor"/>
      </rPr>
      <t xml:space="preserve">è calcolato in rapporto al costo totale dell'Iniziativa.                                                                                                                                                                                                                    Il criterio di ripartizione dei costi per Risultato è lasciato alla responsabilità del Soggetto Proponente che, nel corso del ciclo di vita del progetto,  su richiesta del Revisore esterno e dei Funzionari AICS deve sapere fornire informazioni e risposte sulle scelte operate per la ripartizione delle spese tra i Risultati dell'Iniziativa. </t>
    </r>
  </si>
  <si>
    <t xml:space="preserve">In questa colonna vanno inseriti gli importi, da un minimo del secondo livello fino a un massimo del quinto livello, di quanto riportato nel rendiconto del presente rapporto intermedio o finale. L'Ente esecutore deve essere in grado di  dare riscontro e comunicazione in caso di richieste provenienti  dai Funzionari AICS in merito ai  dettagli contabili di unità, numero delle unità, costo unitario  per ogni linea di spesa del Piano Finanziario della Proposta Iniziale. Nei Rapporti Intermedi e Finale tali dettagli devono essere contenuti e verificabili nei documenti contabili da sottoporre a verifica e controllo del Revisore esterno e dei Funzionari AICS. </t>
  </si>
  <si>
    <t>Il totale C di questa colonna deve sommare gli importi spesi nel o nei rapporti precedentemente approvati da AICS. Fare sempre attenzione ad attualizzare questa colonna considerando unicamente i valori approvati da AICS (quindi al netto di eventuali costi inammissibili certificati da AICS rispetto ai rendiconti precedenti presentati dall'Ente esecutore)</t>
  </si>
  <si>
    <t>Questa sezione non deve essere compilata dall'Ente esecutore. La compilano i Funzionari AICS incaricati del controllo e approvazione dei rapporti intermedi e finali. L'Ente esecutore riceve ad approvazione del rapporto intermedio una lettera da parte di AICS contenente il PF approvato dopo eventuali spese considerate inammissibili. E' importante rettificare e inserire nel PF per il prosieguo dell'Iniziativa gli importi approvati da AICS in modo che siano sempre coerenti con i saldi degli importi spesi e i saldi degli importi residui da spendere. Per il proseguo dell'Iniziativa l'Ente esecutore e il Revisore esterno avranno cura di posizionare all'interno della modulistica  i saldi definitivi approvati dall'AICS.</t>
  </si>
  <si>
    <t>AICS inserirà per ogni linea di spesa interessata gli importi considerati non ammissibili al presente rapporto / rendiconto. Le ragioni sono spiegate nella lettera di approvazione AICS del rapporto intermedio e finale inviata all'Ente esecutore</t>
  </si>
  <si>
    <t>Il Funzionario AICS inserisce il totale ammissibile delle spese approvate nei rapporti presentati dall'Ente esecutore</t>
  </si>
  <si>
    <t>Questa colonna riporta il progressivo dello speso percentuale per Risultati fino alla presentazione del presente rapporto / rendiconto. E' cura dell'Ente esecutore prestare attenzione nel rettificare i saldi degli importi percentuali per Risultati  dopo avere ricevuto approvazione da parte dell'AICS degli importi relativi all'ultimo rapporto / rendiconto. AICS approverà / non approverà infatti i saldi riconducibili ai valori monetari attarverso la lettera inviata al'Ente esecutore, ma la ripartizione delle stesse nelle percentuali per Risultati è unicamente cura dell'Ente esecutore in base ai propri criteri di ripartizione dei costi / spese  per risultato</t>
  </si>
  <si>
    <t>In questa colonna vanno ripartire con criterio a cura dell'Ente esecutore le nuove percentuali che devono riguardare tutta l'Iniziativa (quindi anche gli importi già rendicontati in rapporti precedenti)</t>
  </si>
  <si>
    <t>In questa tabella l'Ente esecutore propone la nuova ripartizione dei costi percentuali per Risultato che deve considerare sia le spese rendiontate che da sostenere. Se approvata da AICS diventa il nuovo riferimento per la ripartizione dei costi percentuali per Risultato di tutta l'Iniziativa</t>
  </si>
  <si>
    <t>Da C11 a E11: Colonne Spese per Risultato</t>
  </si>
  <si>
    <t>F11: Colonna Altre Spese non per Risultato</t>
  </si>
  <si>
    <t>G9: Valore % rispetto al Costo Totale</t>
  </si>
  <si>
    <t>H9: Valore % rispetto ai Costi Diretti</t>
  </si>
  <si>
    <t>4.4 Altre spese servizi non legati alle attività (es. Monitoraggio esterno)</t>
  </si>
  <si>
    <t>B46: Costo totale  percentuale per Risultato + altre spese non per Risultati</t>
  </si>
  <si>
    <t>Esempio di codificazione fino al 5° livello. Non obbligatoria nè vincolante per tutte le rubriche e voci del PF.                                                                                                                                             
AICS Introduce una codificazione che non è modificabile dall'Ente esecutore fino al secondo livello ma dal 3° livello decide l'Ente esecutore in fase di rendiconto intermedio come impostare la codificazione della rendicontazione oltre il 3° livello, anche in base alle proprie modalità, programmi contabili, procedure di rendicontazione interne.                                    1. Risorse Umane, Rubrica (pre impostato da AICS)
1.2 Personale Internazionale, 2° livello - Categoria (pre impostato da AICS)
1.2.1 Coordinatore, 3° livello - Voci (da impostare a scelta del Soggetto Proponente, livello obbligatorio per Proposta Iniziale)
1.2.1.1 Spese Viaggio, 4° livello, Articoli (da impostare a scelta del Soggetto Proponente, livello minimo per Rapporto intermedio e finale)
1.2.1.1.1 Spese Viaggio in loco, 5° livello (da impostare a scelta del Soggetto Proponente, livello massimo per Rapporto Intermedio e Finale)</t>
  </si>
  <si>
    <t>1.3.1 Soicial Worker (esempio)</t>
  </si>
  <si>
    <t>D10:Totale Speso dell'Iniziativa approvato da AICS fino al precedente rapporto                  (C)</t>
  </si>
  <si>
    <t>H/K11: Colonne Risultato 1  e altri Risultati + Altre spese non per Risultati</t>
  </si>
  <si>
    <t>L10: Importi considerati non ammissibili e non approvati dall'AICS in riferimento al presente rendiconto (Z)</t>
  </si>
  <si>
    <t>M10: Totale speso approvato da AICS nel presente rendiconto                  (F) = (B) - (Z)</t>
  </si>
  <si>
    <t>O10: Piano Finanziario con importo residuo da spendere  approvato dall'AICS  al:                           (H) = (A - G)</t>
  </si>
  <si>
    <t>B9: Budget Approvato ad inizio progetto o ultima modifica approvata dall'AICS</t>
  </si>
  <si>
    <t>F/I 9: Risultati e Altre spese non per Risultati</t>
  </si>
  <si>
    <t>J11: Totale percentuale Rubrica Speso e da spendere al:</t>
  </si>
  <si>
    <t>E42: Costi percentuali per Risultato dell'Iniziativa approvati da AICS</t>
  </si>
  <si>
    <t>E44: Costi percentuali per Risultato spesi nei Rendiconti precedenti</t>
  </si>
  <si>
    <t>E46: Nuova ripartizione percentuale dei costi per Risultato (Rendicontati + previsionali da spendere)</t>
  </si>
  <si>
    <t>E48: Variazione percentuale costi per Risultato tra Piano Finanziario approvato dall'AICS rispetto alle spese sostenute e previsionali</t>
  </si>
  <si>
    <r>
      <t>Questa colonna considera gli importi spesi fino alla data di presentazione della proposta di modifica. Attenzione: come previsto dal Manuale di Gestione e Rendicontazione la proposta va presentata unitamente ai rapporti intermedi per cui in questa colonna vanno considerati anche gli importi spesi nel rapporto / rendiconto che accompagna la richiesta di modifica. Chiaramente se la modifica sarà approvata da AICS dovrà considerare anche eventuali spese considerate non ammissibili  nel rendiconto intermedio con cui è stata inviata. Quindi i</t>
    </r>
    <r>
      <rPr>
        <sz val="12"/>
        <rFont val="Calibri"/>
        <family val="2"/>
        <scheme val="minor"/>
      </rPr>
      <t xml:space="preserve"> saldi</t>
    </r>
    <r>
      <rPr>
        <sz val="12"/>
        <color theme="1"/>
        <rFont val="Calibri"/>
        <family val="2"/>
        <scheme val="minor"/>
      </rPr>
      <t xml:space="preserve"> per il prosieguo dell'Iniziativa vanno attualizzati dall'Ente esecutore e dal Revisore esterno una volta ricevuta la comunicazione definitiva di AICS di approvazione del rapporto intermedio e della modifica del PF</t>
    </r>
  </si>
  <si>
    <t>Budget Approvato ad inizio progetto o ultima modifica approvata dall'AICS</t>
  </si>
  <si>
    <t>1.3.1 Social Worker (esempio)</t>
  </si>
  <si>
    <t>F50: Totale spese in percentuale ripartite per Risultato + Altre spese non per Risultati</t>
  </si>
  <si>
    <t>F52: Costi percentuali per Risultato dell'Iniziativa approvate da AICS</t>
  </si>
  <si>
    <t xml:space="preserve">Sezione da compilare a cura dell'AICS previa verifica del rapporto del Revisore esterno e approvazione dei saldi ammissibili riconducibili al Rapporto Intermedio o Finale presentato dall'Ente esecutore. Per il proseguo dell'Iniziativa, ricevuta la comunicazione da parte di AICS,  l'Ente esecutore dovrà  inserire nella modulistica di progetto i nuovi importi approvati dall'AICS, sia nei saldi ammissibili che nelle percentuali di speso dei risultati </t>
  </si>
  <si>
    <t>Titolo del progetto:</t>
  </si>
  <si>
    <t>Paese:</t>
  </si>
  <si>
    <t>Durata:</t>
  </si>
  <si>
    <t>Data Inizio:</t>
  </si>
  <si>
    <t>Ente esecutore:</t>
  </si>
  <si>
    <r>
      <rPr>
        <b/>
        <sz val="14"/>
        <color rgb="FFFF0000"/>
        <rFont val="Calibri"/>
        <family val="2"/>
        <scheme val="minor"/>
      </rPr>
      <t>Allegato A2</t>
    </r>
    <r>
      <rPr>
        <sz val="14"/>
        <color theme="1"/>
        <rFont val="Calibri"/>
        <family val="2"/>
        <scheme val="minor"/>
      </rPr>
      <t xml:space="preserve">
</t>
    </r>
    <r>
      <rPr>
        <i/>
        <sz val="14"/>
        <color theme="1"/>
        <rFont val="Calibri"/>
        <family val="2"/>
        <scheme val="minor"/>
      </rPr>
      <t>Modello PIANO FINANZIARIO</t>
    </r>
    <r>
      <rPr>
        <sz val="14"/>
        <color theme="1"/>
        <rFont val="Calibri"/>
        <family val="2"/>
        <scheme val="minor"/>
      </rPr>
      <t xml:space="preserve"> : LINEE GUIDA</t>
    </r>
    <r>
      <rPr>
        <sz val="11"/>
        <color theme="1"/>
        <rFont val="Calibri"/>
        <family val="2"/>
        <scheme val="minor"/>
      </rPr>
      <t xml:space="preserve">
</t>
    </r>
  </si>
  <si>
    <r>
      <t xml:space="preserve">I fogli excel successivi a questo contengono i  formati dei Piani Finanziari. </t>
    </r>
    <r>
      <rPr>
        <b/>
        <sz val="12"/>
        <color theme="1"/>
        <rFont val="Calibri"/>
        <family val="2"/>
        <scheme val="minor"/>
      </rPr>
      <t xml:space="preserve">Per la partecipazione al Bando, va compilato solo il foglio excel "PF Proposta Iniziale 3 Liv". </t>
    </r>
    <r>
      <rPr>
        <sz val="12"/>
        <color theme="1"/>
        <rFont val="Calibri"/>
        <family val="2"/>
        <scheme val="minor"/>
      </rPr>
      <t xml:space="preserve"> 
</t>
    </r>
    <r>
      <rPr>
        <sz val="12"/>
        <rFont val="Calibri"/>
        <family val="2"/>
        <scheme val="minor"/>
      </rPr>
      <t xml:space="preserve">Negli schemi dei PF, sono inseriti importi indicativi utili a utilizzare le formule sottostanti secondo quanto previsto dal Manuale di Gestione e Rendicontazione. 
</t>
    </r>
    <r>
      <rPr>
        <b/>
        <sz val="12"/>
        <rFont val="Calibri"/>
        <family val="2"/>
        <scheme val="minor"/>
      </rPr>
      <t>Gli importi presenti per Rubriche e le percentuali per Risultato sono unicamente indicativi e</t>
    </r>
    <r>
      <rPr>
        <sz val="12"/>
        <rFont val="Calibri"/>
        <family val="2"/>
        <scheme val="minor"/>
      </rPr>
      <t xml:space="preserve"> non rappresentano alcuna indicazione vincolante, strategica  consigliata da parte di AICS. Ogni Soggetto Proponente è libero di attenersi alla propria strategia progettuale nella compilazione dei Piani Finanziari.
Importi e percentuali sono inclusi a tiotolo di esempio e solo per consentire di utilizzare le formule sottostanti. Sono,pertanto, da rimuovere nel procedere alla formulazione di una nuova Iniziativa, facendo attenzione a non modificare le formule inserite nei fogli di calcolo. </t>
    </r>
  </si>
  <si>
    <r>
      <t xml:space="preserve">Il Soggetto Proponente, nella definizione del Piano Finanziario per la Proposta iniziale dovrà attenersi alle seguenti indicazioni:                                                                                                                                                                                                 
i.	  il compenso per l’incarico del Revisore esterno per tutta la durata dell’Iniziativa può ammontare al massimo al </t>
    </r>
    <r>
      <rPr>
        <u/>
        <sz val="12"/>
        <color theme="1"/>
        <rFont val="Calibri"/>
        <family val="2"/>
        <scheme val="minor"/>
      </rPr>
      <t>2,00%</t>
    </r>
    <r>
      <rPr>
        <sz val="12"/>
        <color theme="1"/>
        <rFont val="Calibri"/>
        <family val="2"/>
        <scheme val="minor"/>
      </rPr>
      <t xml:space="preserve"> del totale dei costi diretti. </t>
    </r>
    <r>
      <rPr>
        <b/>
        <sz val="12"/>
        <color theme="1"/>
        <rFont val="Calibri"/>
        <family val="2"/>
        <scheme val="minor"/>
      </rPr>
      <t>La figura del Revisore esterno deve essere o</t>
    </r>
    <r>
      <rPr>
        <b/>
        <sz val="12"/>
        <rFont val="Calibri"/>
        <family val="2"/>
        <scheme val="minor"/>
      </rPr>
      <t>bbligatoriamente prevista:</t>
    </r>
    <r>
      <rPr>
        <sz val="12"/>
        <rFont val="Calibri"/>
        <family val="2"/>
        <scheme val="minor"/>
      </rPr>
      <t xml:space="preserve"> qualora il Soggetto Proponente non intendesse imputare i suoi costi al progetto, inserirà </t>
    </r>
    <r>
      <rPr>
        <i/>
        <sz val="12"/>
        <rFont val="Calibri"/>
        <family val="2"/>
        <scheme val="minor"/>
      </rPr>
      <t>0,00</t>
    </r>
    <r>
      <rPr>
        <sz val="12"/>
        <rFont val="Calibri"/>
        <family val="2"/>
        <scheme val="minor"/>
      </rPr>
      <t xml:space="preserve"> nel Piano Finanziario</t>
    </r>
    <r>
      <rPr>
        <sz val="12"/>
        <color theme="1"/>
        <rFont val="Calibri"/>
        <family val="2"/>
        <scheme val="minor"/>
      </rPr>
      <t xml:space="preserve">;    </t>
    </r>
    <r>
      <rPr>
        <b/>
        <sz val="12"/>
        <color rgb="FFFF0000"/>
        <rFont val="Calibri"/>
        <family val="2"/>
        <scheme val="minor"/>
      </rPr>
      <t xml:space="preserve"> </t>
    </r>
    <r>
      <rPr>
        <sz val="12"/>
        <color theme="1"/>
        <rFont val="Calibri"/>
        <family val="2"/>
        <scheme val="minor"/>
      </rPr>
      <t xml:space="preserve">
</t>
    </r>
    <r>
      <rPr>
        <sz val="12"/>
        <rFont val="Calibri"/>
        <family val="2"/>
        <scheme val="minor"/>
      </rPr>
      <t xml:space="preserve">ii.	  per i costi della garanzia fideiussoria bancaria o assicurativa (da sottoscrivere sulla base di quanto previsto dall’Allegato al Bando), il Soggetto Proponente deve includere nel Piano Finanziario il costo lordo della fidejussione previsto per l’intera durata dell’Iniziativa, stimato previa indagine di mercato. In fase d’implementazione dell’Iniziativa, l’AICS potrà richiedere all'Ente esecutore il dettaglio sui costi dei fornitori di servizio contattati e le ragioni della scelta effettuata;   </t>
    </r>
    <r>
      <rPr>
        <sz val="12"/>
        <color theme="1"/>
        <rFont val="Calibri"/>
        <family val="2"/>
        <scheme val="minor"/>
      </rPr>
      <t xml:space="preserve">
</t>
    </r>
    <r>
      <rPr>
        <sz val="12"/>
        <rFont val="Calibri"/>
        <family val="2"/>
        <scheme val="minor"/>
      </rPr>
      <t>iii.</t>
    </r>
    <r>
      <rPr>
        <sz val="12"/>
        <color theme="1"/>
        <rFont val="Calibri"/>
        <family val="2"/>
        <scheme val="minor"/>
      </rPr>
      <t xml:space="preserve">	  per i costi di visibilità, comunicazione e informazione non riconducibili ad attività del singolo Risultato e non necessari al raggiungimento del Risultato stesso, la strategia di </t>
    </r>
    <r>
      <rPr>
        <sz val="12"/>
        <rFont val="Calibri"/>
        <family val="2"/>
        <scheme val="minor"/>
      </rPr>
      <t>visibilità contenuta nella Sezione 12 della Proposta esecutiva dovrà dettagliare attività, beni e iniziative pre</t>
    </r>
    <r>
      <rPr>
        <sz val="12"/>
        <color theme="1"/>
        <rFont val="Calibri"/>
        <family val="2"/>
        <scheme val="minor"/>
      </rPr>
      <t xml:space="preserve">viste e i relativi costi non devono superare 15.000,00 Euro; 
</t>
    </r>
    <r>
      <rPr>
        <sz val="12"/>
        <rFont val="Calibri"/>
        <family val="2"/>
        <scheme val="minor"/>
      </rPr>
      <t>iv.</t>
    </r>
    <r>
      <rPr>
        <sz val="12"/>
        <color theme="1"/>
        <rFont val="Calibri"/>
        <family val="2"/>
        <scheme val="minor"/>
      </rPr>
      <t xml:space="preserve">	 Per il personale in Italia di supporto operativo e amministrativo all’Iniziativa, sono complessivamente ammissibili 4 mensilità / uomo / anno di attività. Pertanto, considerando entrambe le figure di personale in Italia, sono ammissibili: 2 mesi operativo + 2 mesi amministrativo / anno; 3 mesi + 1 mese /anno; 4 mesi + 0 mesi / anno, e viceversa, applicando gli importi lordi salariali già in essere nel contratto con il Soggetto Proponente. Per eventuali frazioni residuali di anno di attività inferiori ai 12 mesi, il numero delle mensilità/uomo/anno indicate andranno ridotte in misura proporzionale; </t>
    </r>
    <r>
      <rPr>
        <sz val="12"/>
        <rFont val="Calibri"/>
        <family val="2"/>
        <scheme val="minor"/>
      </rPr>
      <t xml:space="preserve">
v .	per i costi indiretti, si applica la percentuale massima prevista all’articolo 3.1. del Manuale di Gestione e Rendicontazione. </t>
    </r>
    <r>
      <rPr>
        <sz val="12"/>
        <color theme="1"/>
        <rFont val="Calibri"/>
        <family val="2"/>
        <scheme val="minor"/>
      </rPr>
      <t xml:space="preserve">Pertanto, non dovranno essere superiori al </t>
    </r>
    <r>
      <rPr>
        <u/>
        <sz val="12"/>
        <color theme="1"/>
        <rFont val="Calibri"/>
        <family val="2"/>
        <scheme val="minor"/>
      </rPr>
      <t>7,00% dei costi diretti</t>
    </r>
    <r>
      <rPr>
        <sz val="12"/>
        <color theme="1"/>
        <rFont val="Calibri"/>
        <family val="2"/>
        <scheme val="minor"/>
      </rPr>
      <t xml:space="preserve">;  
                                  </t>
    </r>
  </si>
  <si>
    <t xml:space="preserve"> In questa colonna vanno riportati i costi non riconducibili ai Risultati che devono essere il più possibile limitati (cfr.Manuale di Gestione e Rendicontazione: Valutazione, Fidejussione, costi indiretti, costi chiaramente non riconducibili ai Risultati dell'Azione se necessari alla stessa e giustificabili da parte del Soggetto Proponente)</t>
  </si>
  <si>
    <t xml:space="preserve">Fare riferimento a criteri di ammissibilità previsti dal Bando, dal Manuale di Gestione e Rendicontazione e ai livelli retributivi contrattuali in essere e/o previsti dalle Procedure Interne del Soggetto Proponente. Si ricorda quanto previsto alla sezione 9.2 della Proposta esecutiva: per il personale in Italia di supporto operativo e amministrativo all’Iniziativa, sono complessivamente ammissibili 4 mensilità / uomo / anno di attività. Pertanto, considerando entrambe le figure di personale in Italia, sono ammissibili: 2 mesi operativo + 2 mesi amministrativo / anno; 3 mesi + 1 mese /anno; 4 mesi + 0 mesi / anno, e viceversa, applicando gli importi lordi salariali già in essere nel contratto con il Soggetto Proponente. Per eventuali frazioni residuali di anno di attività inferiori ai 12 mesi, il numero delle mensilità/uomo/anno indicate andranno ridotte in misura proporzionale </t>
  </si>
  <si>
    <r>
      <t xml:space="preserve">Include tutto il personale internazionale del Soggetto Proponente e dei suoi Partner impiegato nell'Iniziativa (inclusi eventuali consulenti, etc. </t>
    </r>
    <r>
      <rPr>
        <i/>
        <sz val="12"/>
        <rFont val="Calibri"/>
        <family val="2"/>
        <scheme val="minor"/>
      </rPr>
      <t>cfr.  art. 3.2 del Manuale di Gestione e Rendicontazione</t>
    </r>
    <r>
      <rPr>
        <sz val="12"/>
        <rFont val="Calibri"/>
        <family val="2"/>
        <scheme val="minor"/>
      </rPr>
      <t>). La Categoria di costo deve includere altresì tutte le spese accessorie per il personale internazionale:  assicurazioni, visti, spese trasporto e trasferta, viaggi internazionali e locali, rimborso vitto e alloggio, ogni altro onere correlato alla gestione delle Risorse Umane. La codificazione è lasciata all'applicazione delle procedure amministrative e di rendicontazione interne al Soggetto Proponente</t>
    </r>
  </si>
  <si>
    <t>F10: Piano Finanziario  residuo sottoposto all'approvazione di AICS da spendere fino al termine del progetto                   
(E) = (A - D)</t>
  </si>
  <si>
    <t>H/K9: RENDICONTO PER RISULTATI                                             (sul Totale speso Progetto dall'inizio dell'azione fino al presente rapporto incluso)</t>
  </si>
  <si>
    <r>
      <t xml:space="preserve">Totale Speso Progetto approvato da AICS dall'inzio dell'azione fino al presente rapporto incluso                   </t>
    </r>
    <r>
      <rPr>
        <b/>
        <sz val="12"/>
        <color rgb="FF000000"/>
        <rFont val="Garamond"/>
        <family val="1"/>
      </rPr>
      <t>(G)</t>
    </r>
    <r>
      <rPr>
        <sz val="12"/>
        <color rgb="FF000000"/>
        <rFont val="Garamond"/>
        <family val="1"/>
      </rPr>
      <t xml:space="preserve"> = </t>
    </r>
    <r>
      <rPr>
        <b/>
        <sz val="12"/>
        <color rgb="FF000000"/>
        <rFont val="Garamond"/>
        <family val="1"/>
      </rPr>
      <t>(C +F)</t>
    </r>
  </si>
  <si>
    <t>N10: Totale Speso Progetto aprovato da AICS dall'inzio dell'azione fino al presente rapporto incluso                   
(G) = (C +F)</t>
  </si>
  <si>
    <t>Questo formato va utilizzato per introdurre unicamente modifiche da sottoporre all'approvazione dell'AICS. Per le modifiche unilaterali si utilizza il formato per il rapporto narrativo e finale, variando importo e percentuali secondo quanto previsto dal Manuale di Gestione e Rendicontazione, verificate dal Revisore esterno e approvate in maniera definitiva dall'AICS con lettera di risposta inviata all'Ente esecutore.
L'Ente esecutore allega il presente formato in aggiunta al rapporto intermedio narrativo e finanziario, motivando nella Proposta esecutiva le ragioni delle proposte di modifica. Si deve quindi prestare attenzione sul fatto che gli importi oggetto della modifica devono considerare lo speso fino al rapporto intermedio che accompagna la richeista di modifica e il residuo da spendere.
L'AICS, previa valutazione, approverà quello che riterrà opportuno e lo comunicherà con la lettera di approvazione del rapporto intermedio. 
L'Ente esecutore avrà cura di inserire le modifiche approvate all'interno del piano finanziario da utilizzare per i rapporti intermedi e finale successivi.
Il presente formato va compilato aggiungendo il terzo livello di dettaglio. Le modifiche devono riguardare importi di spese previsionali e non già sostenute. 
Questo piano finanziario va trasmesso nel Rapporto Intermedio o Finale in duplice formato, pdf ed Excel (mantenendo in quest'ultimo le formule inserite).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</si>
</sst>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0"/>
      <color theme="1"/>
      <name val="Times New Roman"/>
      <family val="1"/>
    </font>
    <font>
      <sz val="12"/>
      <color rgb="FF000000"/>
      <name val="Garamond"/>
      <family val="1"/>
    </font>
    <font>
      <b/>
      <sz val="12"/>
      <color rgb="FF000000"/>
      <name val="Garamond"/>
      <family val="1"/>
    </font>
    <font>
      <b/>
      <sz val="8"/>
      <name val="Arial"/>
      <family val="2"/>
    </font>
    <font>
      <sz val="8"/>
      <name val="Arial"/>
      <family val="2"/>
    </font>
    <font>
      <b/>
      <sz val="9"/>
      <name val="Arial"/>
      <family val="2"/>
    </font>
    <font>
      <b/>
      <sz val="11"/>
      <color rgb="FF000000"/>
      <name val="Garamond"/>
      <family val="1"/>
    </font>
    <font>
      <b/>
      <sz val="14"/>
      <color theme="4" tint="-0.249977111117893"/>
      <name val="Calibri"/>
      <family val="2"/>
      <scheme val="minor"/>
    </font>
    <font>
      <sz val="14"/>
      <color theme="1"/>
      <name val="Calibri"/>
      <family val="2"/>
      <scheme val="minor"/>
    </font>
    <font>
      <b/>
      <sz val="10"/>
      <color theme="0"/>
      <name val="Times New Roman"/>
      <family val="1"/>
    </font>
    <font>
      <i/>
      <sz val="12"/>
      <color rgb="FF000000"/>
      <name val="Garamond"/>
      <family val="1"/>
    </font>
    <font>
      <b/>
      <sz val="11"/>
      <color theme="1"/>
      <name val="Calibri"/>
      <family val="2"/>
      <scheme val="minor"/>
    </font>
    <font>
      <sz val="11"/>
      <color theme="1"/>
      <name val="Garamond"/>
      <family val="1"/>
    </font>
    <font>
      <b/>
      <sz val="14"/>
      <color theme="1"/>
      <name val="Calibri"/>
      <family val="2"/>
    </font>
    <font>
      <b/>
      <sz val="14"/>
      <color theme="1"/>
      <name val="Calibri"/>
      <family val="2"/>
      <scheme val="minor"/>
    </font>
    <font>
      <b/>
      <sz val="14"/>
      <name val="Calibri"/>
      <family val="2"/>
    </font>
    <font>
      <b/>
      <sz val="10"/>
      <name val="Arial"/>
      <family val="2"/>
    </font>
    <font>
      <b/>
      <sz val="12"/>
      <color theme="1"/>
      <name val="Times New Roman"/>
      <family val="1"/>
    </font>
    <font>
      <b/>
      <i/>
      <sz val="12"/>
      <color rgb="FF000000"/>
      <name val="Garamond"/>
      <family val="1"/>
    </font>
    <font>
      <b/>
      <i/>
      <sz val="12"/>
      <color theme="1"/>
      <name val="Times New Roman"/>
      <family val="1"/>
    </font>
    <font>
      <sz val="12"/>
      <color theme="1"/>
      <name val="Calibri"/>
      <family val="2"/>
      <scheme val="minor"/>
    </font>
    <font>
      <b/>
      <sz val="12"/>
      <color theme="1"/>
      <name val="Calibri"/>
      <family val="2"/>
      <scheme val="minor"/>
    </font>
    <font>
      <i/>
      <sz val="14"/>
      <color theme="1"/>
      <name val="Calibri"/>
      <family val="2"/>
      <scheme val="minor"/>
    </font>
    <font>
      <b/>
      <u/>
      <sz val="12"/>
      <color theme="1"/>
      <name val="Calibri"/>
      <family val="2"/>
      <scheme val="minor"/>
    </font>
    <font>
      <u/>
      <sz val="12"/>
      <color theme="1"/>
      <name val="Calibri"/>
      <family val="2"/>
      <scheme val="minor"/>
    </font>
    <font>
      <sz val="12"/>
      <name val="Calibri"/>
      <family val="2"/>
      <scheme val="minor"/>
    </font>
    <font>
      <i/>
      <sz val="12"/>
      <name val="Calibri"/>
      <family val="2"/>
      <scheme val="minor"/>
    </font>
    <font>
      <b/>
      <sz val="12"/>
      <name val="Calibri"/>
      <family val="2"/>
      <scheme val="minor"/>
    </font>
    <font>
      <sz val="12"/>
      <color theme="1"/>
      <name val="Garamond"/>
      <family val="1"/>
    </font>
    <font>
      <i/>
      <sz val="12"/>
      <color theme="1"/>
      <name val="Garamond"/>
      <family val="1"/>
    </font>
    <font>
      <b/>
      <sz val="12"/>
      <color rgb="FFFF0000"/>
      <name val="Calibri"/>
      <family val="2"/>
      <scheme val="minor"/>
    </font>
    <font>
      <b/>
      <sz val="14"/>
      <color rgb="FFFF0000"/>
      <name val="Calibri"/>
      <family val="2"/>
      <scheme val="minor"/>
    </font>
    <font>
      <b/>
      <sz val="12"/>
      <color theme="1"/>
      <name val="Garamond"/>
      <family val="1"/>
    </font>
    <font>
      <sz val="12"/>
      <name val="Garamond"/>
      <family val="1"/>
    </font>
    <font>
      <b/>
      <sz val="12"/>
      <name val="Garamond"/>
      <family val="1"/>
    </font>
    <font>
      <sz val="11"/>
      <name val="Calibri"/>
      <family val="2"/>
      <scheme val="minor"/>
    </font>
    <font>
      <i/>
      <sz val="12"/>
      <name val="Garamond"/>
      <family val="1"/>
    </font>
  </fonts>
  <fills count="17">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C000"/>
        <bgColor indexed="64"/>
      </patternFill>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s>
  <cellStyleXfs count="1">
    <xf numFmtId="0" fontId="0" fillId="0" borderId="0"/>
  </cellStyleXfs>
  <cellXfs count="230">
    <xf numFmtId="0" fontId="0" fillId="0" borderId="0" xfId="0"/>
    <xf numFmtId="0" fontId="1" fillId="0" borderId="0" xfId="0" applyFont="1" applyAlignment="1">
      <alignment vertical="center" wrapText="1"/>
    </xf>
    <xf numFmtId="0" fontId="3" fillId="0" borderId="2" xfId="0" applyFont="1" applyBorder="1" applyAlignment="1">
      <alignment vertical="center" wrapText="1"/>
    </xf>
    <xf numFmtId="0" fontId="2" fillId="0" borderId="4" xfId="0" applyFont="1" applyBorder="1" applyAlignment="1">
      <alignment horizontal="center" vertical="center" wrapText="1"/>
    </xf>
    <xf numFmtId="0" fontId="5" fillId="2" borderId="0" xfId="0" applyFont="1" applyFill="1"/>
    <xf numFmtId="0" fontId="3" fillId="4" borderId="2" xfId="0" applyFont="1" applyFill="1" applyBorder="1" applyAlignment="1">
      <alignment vertical="center" wrapText="1"/>
    </xf>
    <xf numFmtId="0" fontId="2" fillId="6" borderId="4" xfId="0" applyFont="1" applyFill="1" applyBorder="1" applyAlignment="1">
      <alignment horizontal="center" vertical="center" wrapText="1"/>
    </xf>
    <xf numFmtId="0" fontId="7" fillId="4" borderId="2" xfId="0" applyFont="1" applyFill="1" applyBorder="1" applyAlignment="1">
      <alignment vertical="center" wrapText="1"/>
    </xf>
    <xf numFmtId="0" fontId="2" fillId="7" borderId="3" xfId="0" applyFont="1" applyFill="1" applyBorder="1" applyAlignment="1">
      <alignment horizontal="center" vertical="center"/>
    </xf>
    <xf numFmtId="0" fontId="2" fillId="7"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0" fillId="4" borderId="0" xfId="0" applyFill="1"/>
    <xf numFmtId="0" fontId="1" fillId="4" borderId="0" xfId="0" applyFont="1" applyFill="1" applyAlignment="1">
      <alignment vertical="center" wrapText="1"/>
    </xf>
    <xf numFmtId="0" fontId="2" fillId="0" borderId="2" xfId="0" applyFont="1" applyBorder="1" applyAlignment="1">
      <alignment vertical="center" wrapText="1"/>
    </xf>
    <xf numFmtId="0" fontId="10" fillId="0" borderId="0" xfId="0" applyFont="1" applyAlignment="1">
      <alignment vertical="center" wrapText="1"/>
    </xf>
    <xf numFmtId="0" fontId="11" fillId="0" borderId="2" xfId="0" applyFont="1" applyBorder="1" applyAlignment="1">
      <alignment vertical="center" wrapText="1"/>
    </xf>
    <xf numFmtId="0" fontId="11" fillId="4" borderId="2" xfId="0" applyFont="1" applyFill="1" applyBorder="1" applyAlignment="1">
      <alignment vertical="center" wrapText="1"/>
    </xf>
    <xf numFmtId="10" fontId="2" fillId="5" borderId="4" xfId="0" applyNumberFormat="1" applyFont="1" applyFill="1" applyBorder="1" applyAlignment="1">
      <alignment horizontal="center" vertical="center" wrapText="1"/>
    </xf>
    <xf numFmtId="4" fontId="2" fillId="0" borderId="3" xfId="0" applyNumberFormat="1" applyFont="1" applyBorder="1" applyAlignment="1">
      <alignment vertical="center"/>
    </xf>
    <xf numFmtId="4" fontId="2" fillId="4" borderId="3" xfId="0" applyNumberFormat="1" applyFont="1" applyFill="1" applyBorder="1" applyAlignment="1">
      <alignment vertical="center"/>
    </xf>
    <xf numFmtId="4" fontId="3" fillId="0" borderId="3" xfId="0" applyNumberFormat="1" applyFont="1" applyBorder="1" applyAlignment="1">
      <alignment vertical="center"/>
    </xf>
    <xf numFmtId="4" fontId="2" fillId="0" borderId="4"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10" fontId="3" fillId="5" borderId="4" xfId="0" applyNumberFormat="1" applyFont="1" applyFill="1" applyBorder="1" applyAlignment="1">
      <alignment horizontal="center" vertical="center" wrapText="1"/>
    </xf>
    <xf numFmtId="10" fontId="3" fillId="0" borderId="4" xfId="0" applyNumberFormat="1" applyFont="1" applyBorder="1" applyAlignment="1">
      <alignment horizontal="center" vertical="center" wrapText="1"/>
    </xf>
    <xf numFmtId="0" fontId="3" fillId="6" borderId="4" xfId="0" applyFont="1" applyFill="1" applyBorder="1" applyAlignment="1">
      <alignment horizontal="center" vertical="center" wrapText="1"/>
    </xf>
    <xf numFmtId="10" fontId="3" fillId="8" borderId="4" xfId="0" applyNumberFormat="1" applyFont="1" applyFill="1" applyBorder="1" applyAlignment="1">
      <alignment horizontal="center" vertical="center" wrapText="1"/>
    </xf>
    <xf numFmtId="10" fontId="3" fillId="10" borderId="4" xfId="0" applyNumberFormat="1" applyFont="1" applyFill="1" applyBorder="1" applyAlignment="1">
      <alignment horizontal="center" vertical="center" wrapText="1"/>
    </xf>
    <xf numFmtId="10" fontId="0" fillId="0" borderId="0" xfId="0" applyNumberFormat="1"/>
    <xf numFmtId="4" fontId="3" fillId="11" borderId="3" xfId="0" applyNumberFormat="1" applyFont="1" applyFill="1" applyBorder="1" applyAlignment="1">
      <alignment horizontal="center" vertical="center" wrapText="1"/>
    </xf>
    <xf numFmtId="4" fontId="2" fillId="11" borderId="3" xfId="0" applyNumberFormat="1" applyFont="1" applyFill="1" applyBorder="1" applyAlignment="1">
      <alignment horizontal="center" vertical="center" wrapText="1"/>
    </xf>
    <xf numFmtId="4" fontId="11" fillId="11" borderId="3" xfId="0" applyNumberFormat="1" applyFont="1" applyFill="1" applyBorder="1" applyAlignment="1">
      <alignment horizontal="center" vertical="center" wrapText="1"/>
    </xf>
    <xf numFmtId="0" fontId="2" fillId="10" borderId="4" xfId="0" applyFont="1" applyFill="1" applyBorder="1" applyAlignment="1">
      <alignment horizontal="center" vertical="center" wrapText="1"/>
    </xf>
    <xf numFmtId="4" fontId="3" fillId="5" borderId="4" xfId="0" applyNumberFormat="1" applyFont="1" applyFill="1" applyBorder="1" applyAlignment="1">
      <alignment horizontal="center" vertical="center" wrapText="1"/>
    </xf>
    <xf numFmtId="4" fontId="2" fillId="5" borderId="4" xfId="0" applyNumberFormat="1" applyFont="1" applyFill="1" applyBorder="1" applyAlignment="1">
      <alignment horizontal="center" vertical="center" wrapText="1"/>
    </xf>
    <xf numFmtId="0" fontId="3" fillId="0" borderId="0" xfId="0" applyFont="1" applyAlignment="1">
      <alignment vertical="center" wrapText="1"/>
    </xf>
    <xf numFmtId="4" fontId="3" fillId="0" borderId="0" xfId="0" applyNumberFormat="1" applyFont="1" applyAlignment="1">
      <alignment horizontal="center" vertical="center" wrapText="1"/>
    </xf>
    <xf numFmtId="4" fontId="2" fillId="7" borderId="3" xfId="0" applyNumberFormat="1" applyFont="1" applyFill="1" applyBorder="1" applyAlignment="1">
      <alignment horizontal="center" vertical="center"/>
    </xf>
    <xf numFmtId="0" fontId="0" fillId="0" borderId="0" xfId="0" applyAlignment="1">
      <alignment horizontal="center"/>
    </xf>
    <xf numFmtId="4" fontId="3" fillId="7" borderId="3" xfId="0" applyNumberFormat="1" applyFont="1" applyFill="1" applyBorder="1" applyAlignment="1">
      <alignment horizontal="center" vertical="center"/>
    </xf>
    <xf numFmtId="0" fontId="0" fillId="5" borderId="19" xfId="0" applyFill="1" applyBorder="1" applyAlignment="1">
      <alignment horizontal="center" vertical="center" wrapText="1"/>
    </xf>
    <xf numFmtId="10" fontId="3" fillId="8" borderId="2" xfId="0" applyNumberFormat="1" applyFont="1" applyFill="1" applyBorder="1" applyAlignment="1">
      <alignment horizontal="center" vertical="center" wrapText="1"/>
    </xf>
    <xf numFmtId="0" fontId="2" fillId="5" borderId="3" xfId="0" applyFont="1" applyFill="1" applyBorder="1" applyAlignment="1">
      <alignment vertical="center"/>
    </xf>
    <xf numFmtId="0" fontId="2" fillId="5" borderId="3" xfId="0" applyFont="1" applyFill="1" applyBorder="1" applyAlignment="1">
      <alignment horizontal="center" vertical="center"/>
    </xf>
    <xf numFmtId="4" fontId="3" fillId="5" borderId="3" xfId="0" applyNumberFormat="1" applyFont="1" applyFill="1" applyBorder="1" applyAlignment="1">
      <alignment horizontal="center" vertical="center"/>
    </xf>
    <xf numFmtId="10" fontId="3" fillId="5" borderId="3" xfId="0" applyNumberFormat="1" applyFont="1" applyFill="1" applyBorder="1" applyAlignment="1">
      <alignment horizontal="center" vertical="center"/>
    </xf>
    <xf numFmtId="10" fontId="3" fillId="12" borderId="3" xfId="0" applyNumberFormat="1" applyFont="1" applyFill="1" applyBorder="1" applyAlignment="1">
      <alignment horizontal="center" vertical="center"/>
    </xf>
    <xf numFmtId="4" fontId="2" fillId="12" borderId="3" xfId="0" applyNumberFormat="1" applyFont="1" applyFill="1" applyBorder="1" applyAlignment="1">
      <alignment horizontal="center" vertical="center"/>
    </xf>
    <xf numFmtId="4" fontId="3" fillId="12" borderId="3" xfId="0" applyNumberFormat="1" applyFont="1" applyFill="1" applyBorder="1" applyAlignment="1">
      <alignment horizontal="center" vertical="center"/>
    </xf>
    <xf numFmtId="10" fontId="3" fillId="12" borderId="2" xfId="0" applyNumberFormat="1" applyFont="1" applyFill="1" applyBorder="1" applyAlignment="1">
      <alignment horizontal="center" vertical="center" wrapText="1"/>
    </xf>
    <xf numFmtId="0" fontId="2" fillId="10" borderId="2" xfId="0" applyFont="1" applyFill="1" applyBorder="1" applyAlignment="1">
      <alignment horizontal="center" vertical="center" wrapText="1"/>
    </xf>
    <xf numFmtId="0" fontId="0" fillId="0" borderId="12" xfId="0" applyBorder="1" applyAlignment="1">
      <alignment wrapText="1"/>
    </xf>
    <xf numFmtId="0" fontId="0" fillId="4" borderId="0" xfId="0" applyFill="1" applyAlignment="1">
      <alignment horizontal="center" vertical="center" wrapText="1"/>
    </xf>
    <xf numFmtId="0" fontId="13" fillId="0" borderId="0" xfId="0" applyFont="1"/>
    <xf numFmtId="4" fontId="3" fillId="5" borderId="1" xfId="0" applyNumberFormat="1" applyFont="1" applyFill="1" applyBorder="1" applyAlignment="1">
      <alignment horizontal="center" vertical="center" wrapText="1"/>
    </xf>
    <xf numFmtId="2" fontId="2" fillId="9" borderId="4" xfId="0" applyNumberFormat="1" applyFont="1" applyFill="1" applyBorder="1" applyAlignment="1">
      <alignment horizontal="center" vertical="center" wrapText="1"/>
    </xf>
    <xf numFmtId="4" fontId="2" fillId="9" borderId="4" xfId="0" applyNumberFormat="1" applyFont="1" applyFill="1" applyBorder="1" applyAlignment="1">
      <alignment horizontal="center" vertical="center" wrapText="1"/>
    </xf>
    <xf numFmtId="4" fontId="18" fillId="9" borderId="4" xfId="0" applyNumberFormat="1" applyFont="1" applyFill="1" applyBorder="1" applyAlignment="1">
      <alignment horizontal="center" vertical="center" wrapText="1"/>
    </xf>
    <xf numFmtId="4" fontId="3" fillId="9" borderId="4" xfId="0" applyNumberFormat="1" applyFont="1" applyFill="1" applyBorder="1" applyAlignment="1">
      <alignment horizontal="center" vertical="center" wrapText="1"/>
    </xf>
    <xf numFmtId="4" fontId="2" fillId="6" borderId="4" xfId="0" applyNumberFormat="1" applyFont="1" applyFill="1" applyBorder="1" applyAlignment="1">
      <alignment horizontal="center" vertical="center" wrapText="1"/>
    </xf>
    <xf numFmtId="2" fontId="19" fillId="9" borderId="4" xfId="0" applyNumberFormat="1" applyFont="1" applyFill="1" applyBorder="1" applyAlignment="1">
      <alignment horizontal="center" vertical="center" wrapText="1"/>
    </xf>
    <xf numFmtId="2" fontId="20" fillId="9" borderId="4" xfId="0" applyNumberFormat="1" applyFont="1" applyFill="1" applyBorder="1" applyAlignment="1">
      <alignment horizontal="center" vertical="center" wrapText="1"/>
    </xf>
    <xf numFmtId="2" fontId="11" fillId="9" borderId="4" xfId="0" applyNumberFormat="1" applyFont="1" applyFill="1" applyBorder="1" applyAlignment="1">
      <alignment horizontal="center" vertical="center" wrapText="1"/>
    </xf>
    <xf numFmtId="0" fontId="0" fillId="0" borderId="0" xfId="0" applyAlignment="1">
      <alignment wrapText="1"/>
    </xf>
    <xf numFmtId="0" fontId="21" fillId="12" borderId="24" xfId="0" applyFont="1" applyFill="1" applyBorder="1" applyAlignment="1">
      <alignment vertical="top" wrapText="1"/>
    </xf>
    <xf numFmtId="0" fontId="21" fillId="3" borderId="24" xfId="0" applyFont="1" applyFill="1" applyBorder="1" applyAlignment="1">
      <alignment vertical="top" wrapText="1"/>
    </xf>
    <xf numFmtId="0" fontId="22" fillId="14" borderId="24" xfId="0" applyFont="1" applyFill="1" applyBorder="1" applyAlignment="1">
      <alignment vertical="top" wrapText="1"/>
    </xf>
    <xf numFmtId="0" fontId="21" fillId="14" borderId="24" xfId="0" applyFont="1" applyFill="1" applyBorder="1" applyAlignment="1">
      <alignment vertical="top" wrapText="1"/>
    </xf>
    <xf numFmtId="0" fontId="0" fillId="0" borderId="0" xfId="0" applyAlignment="1">
      <alignment vertical="top" wrapText="1"/>
    </xf>
    <xf numFmtId="0" fontId="22" fillId="15" borderId="24" xfId="0" applyFont="1" applyFill="1" applyBorder="1" applyAlignment="1">
      <alignment vertical="top" wrapText="1"/>
    </xf>
    <xf numFmtId="0" fontId="21" fillId="15" borderId="24" xfId="0" applyFont="1" applyFill="1" applyBorder="1" applyAlignment="1">
      <alignment vertical="top" wrapText="1"/>
    </xf>
    <xf numFmtId="0" fontId="12" fillId="16" borderId="24" xfId="0" applyFont="1" applyFill="1" applyBorder="1" applyAlignment="1">
      <alignment horizontal="center"/>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4" borderId="2" xfId="0" applyFont="1" applyFill="1" applyBorder="1" applyAlignment="1">
      <alignment vertical="center" wrapText="1"/>
    </xf>
    <xf numFmtId="0" fontId="2" fillId="10" borderId="1" xfId="0" applyFont="1" applyFill="1" applyBorder="1" applyAlignment="1">
      <alignment horizontal="center" vertical="center" wrapText="1"/>
    </xf>
    <xf numFmtId="0" fontId="26" fillId="3" borderId="24" xfId="0" applyFont="1" applyFill="1" applyBorder="1" applyAlignment="1">
      <alignment vertical="top" wrapText="1"/>
    </xf>
    <xf numFmtId="10" fontId="3" fillId="0" borderId="0" xfId="0" applyNumberFormat="1" applyFont="1" applyAlignment="1">
      <alignment horizontal="center" vertical="center" wrapText="1"/>
    </xf>
    <xf numFmtId="0" fontId="2" fillId="0" borderId="0" xfId="0" applyFont="1" applyAlignment="1">
      <alignment horizontal="center" vertical="center" wrapText="1"/>
    </xf>
    <xf numFmtId="10" fontId="3" fillId="12" borderId="4" xfId="0" applyNumberFormat="1" applyFont="1" applyFill="1" applyBorder="1" applyAlignment="1">
      <alignment horizontal="center" vertical="center" wrapText="1"/>
    </xf>
    <xf numFmtId="10" fontId="2" fillId="12" borderId="4" xfId="0" applyNumberFormat="1" applyFont="1" applyFill="1" applyBorder="1" applyAlignment="1">
      <alignment horizontal="center" vertical="center" wrapText="1"/>
    </xf>
    <xf numFmtId="10" fontId="2" fillId="5" borderId="22" xfId="0" applyNumberFormat="1" applyFont="1" applyFill="1" applyBorder="1" applyAlignment="1">
      <alignment horizontal="center" vertical="center" wrapText="1"/>
    </xf>
    <xf numFmtId="10" fontId="3" fillId="12" borderId="1" xfId="0" applyNumberFormat="1" applyFont="1" applyFill="1" applyBorder="1" applyAlignment="1">
      <alignment horizontal="center" vertical="center" wrapText="1"/>
    </xf>
    <xf numFmtId="10" fontId="2" fillId="14" borderId="4" xfId="0" applyNumberFormat="1" applyFont="1" applyFill="1" applyBorder="1" applyAlignment="1">
      <alignment horizontal="center" vertical="center" wrapText="1"/>
    </xf>
    <xf numFmtId="0" fontId="12" fillId="12" borderId="4" xfId="0" applyFont="1" applyFill="1" applyBorder="1" applyAlignment="1">
      <alignment horizontal="center" vertical="center" wrapText="1"/>
    </xf>
    <xf numFmtId="0" fontId="30" fillId="0" borderId="2" xfId="0" applyFont="1" applyBorder="1" applyAlignment="1">
      <alignment vertical="center" wrapText="1"/>
    </xf>
    <xf numFmtId="4" fontId="30" fillId="11" borderId="3" xfId="0" applyNumberFormat="1" applyFont="1" applyFill="1" applyBorder="1" applyAlignment="1">
      <alignment horizontal="center" vertical="center" wrapText="1"/>
    </xf>
    <xf numFmtId="4" fontId="29" fillId="7" borderId="3" xfId="0" applyNumberFormat="1" applyFont="1" applyFill="1" applyBorder="1" applyAlignment="1">
      <alignment horizontal="center" vertical="center"/>
    </xf>
    <xf numFmtId="4" fontId="29" fillId="6" borderId="4" xfId="0" applyNumberFormat="1" applyFont="1" applyFill="1" applyBorder="1" applyAlignment="1">
      <alignment horizontal="center" vertical="center" wrapText="1"/>
    </xf>
    <xf numFmtId="4" fontId="33" fillId="5" borderId="4" xfId="0" applyNumberFormat="1" applyFont="1" applyFill="1" applyBorder="1" applyAlignment="1">
      <alignment horizontal="center" vertical="center" wrapText="1"/>
    </xf>
    <xf numFmtId="0" fontId="29" fillId="6" borderId="4" xfId="0" applyFont="1" applyFill="1" applyBorder="1" applyAlignment="1">
      <alignment horizontal="center" vertical="center" wrapText="1"/>
    </xf>
    <xf numFmtId="2" fontId="30" fillId="9" borderId="4" xfId="0" applyNumberFormat="1" applyFont="1" applyFill="1" applyBorder="1" applyAlignment="1">
      <alignment horizontal="center" vertical="center" wrapText="1"/>
    </xf>
    <xf numFmtId="4" fontId="29" fillId="9" borderId="4" xfId="0" applyNumberFormat="1" applyFont="1" applyFill="1" applyBorder="1" applyAlignment="1">
      <alignment horizontal="center" vertical="center" wrapText="1"/>
    </xf>
    <xf numFmtId="0" fontId="34" fillId="4" borderId="2" xfId="0" applyFont="1" applyFill="1" applyBorder="1" applyAlignment="1">
      <alignment vertical="center" wrapText="1"/>
    </xf>
    <xf numFmtId="4" fontId="34" fillId="11" borderId="3" xfId="0" applyNumberFormat="1" applyFont="1" applyFill="1" applyBorder="1" applyAlignment="1">
      <alignment horizontal="center" vertical="center" wrapText="1"/>
    </xf>
    <xf numFmtId="4" fontId="34" fillId="7" borderId="3" xfId="0" applyNumberFormat="1" applyFont="1" applyFill="1" applyBorder="1" applyAlignment="1">
      <alignment horizontal="center" vertical="center"/>
    </xf>
    <xf numFmtId="4" fontId="34" fillId="5" borderId="4" xfId="0" applyNumberFormat="1" applyFont="1" applyFill="1" applyBorder="1" applyAlignment="1">
      <alignment horizontal="center" vertical="center" wrapText="1"/>
    </xf>
    <xf numFmtId="4" fontId="35" fillId="5" borderId="4" xfId="0" applyNumberFormat="1" applyFont="1" applyFill="1" applyBorder="1" applyAlignment="1">
      <alignment horizontal="center" vertical="center" wrapText="1"/>
    </xf>
    <xf numFmtId="0" fontId="36" fillId="0" borderId="0" xfId="0" applyFont="1"/>
    <xf numFmtId="0" fontId="34" fillId="0" borderId="4" xfId="0" applyFont="1" applyBorder="1" applyAlignment="1">
      <alignment horizontal="center" vertical="center" wrapText="1"/>
    </xf>
    <xf numFmtId="2" fontId="37" fillId="9" borderId="4" xfId="0" applyNumberFormat="1" applyFont="1" applyFill="1" applyBorder="1" applyAlignment="1">
      <alignment horizontal="center" vertical="center" wrapText="1"/>
    </xf>
    <xf numFmtId="4" fontId="34" fillId="9" borderId="4" xfId="0" applyNumberFormat="1" applyFont="1" applyFill="1" applyBorder="1" applyAlignment="1">
      <alignment horizontal="center" vertical="center" wrapText="1"/>
    </xf>
    <xf numFmtId="0" fontId="0" fillId="0" borderId="17" xfId="0" applyBorder="1" applyAlignment="1">
      <alignment horizontal="center" vertical="center" wrapText="1"/>
    </xf>
    <xf numFmtId="49" fontId="6" fillId="2" borderId="36" xfId="0" applyNumberFormat="1" applyFont="1" applyFill="1" applyBorder="1" applyAlignment="1">
      <alignment horizontal="center" vertical="center" wrapText="1"/>
    </xf>
    <xf numFmtId="49" fontId="6" fillId="2" borderId="26" xfId="0" applyNumberFormat="1" applyFont="1" applyFill="1" applyBorder="1" applyAlignment="1">
      <alignment horizontal="center" vertical="center" wrapText="1"/>
    </xf>
    <xf numFmtId="49" fontId="6" fillId="2" borderId="37" xfId="0" applyNumberFormat="1" applyFont="1" applyFill="1" applyBorder="1" applyAlignment="1">
      <alignment horizontal="center" vertical="center" wrapText="1"/>
    </xf>
    <xf numFmtId="49" fontId="6" fillId="2" borderId="27" xfId="0" applyNumberFormat="1" applyFont="1" applyFill="1" applyBorder="1" applyAlignment="1">
      <alignment horizontal="center" vertical="center" wrapText="1"/>
    </xf>
    <xf numFmtId="49" fontId="6" fillId="2" borderId="38"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49" fontId="6" fillId="2" borderId="29" xfId="0" applyNumberFormat="1" applyFont="1" applyFill="1" applyBorder="1" applyAlignment="1">
      <alignment horizontal="right" vertical="center" wrapText="1"/>
    </xf>
    <xf numFmtId="49" fontId="6" fillId="2" borderId="30" xfId="0" applyNumberFormat="1" applyFont="1" applyFill="1" applyBorder="1" applyAlignment="1">
      <alignment horizontal="right" vertical="center" wrapText="1"/>
    </xf>
    <xf numFmtId="49" fontId="6" fillId="2" borderId="32" xfId="0" applyNumberFormat="1" applyFont="1" applyFill="1" applyBorder="1" applyAlignment="1">
      <alignment horizontal="right" vertical="center" wrapText="1"/>
    </xf>
    <xf numFmtId="49" fontId="6" fillId="2" borderId="24" xfId="0" applyNumberFormat="1" applyFont="1" applyFill="1" applyBorder="1" applyAlignment="1">
      <alignment horizontal="right" vertical="center" wrapText="1"/>
    </xf>
    <xf numFmtId="49" fontId="6" fillId="2" borderId="25" xfId="0" applyNumberFormat="1" applyFont="1" applyFill="1" applyBorder="1" applyAlignment="1">
      <alignment horizontal="right" vertical="center" wrapText="1"/>
    </xf>
    <xf numFmtId="49" fontId="6" fillId="2" borderId="34" xfId="0" applyNumberFormat="1" applyFont="1" applyFill="1" applyBorder="1" applyAlignment="1">
      <alignment horizontal="right" vertical="center" wrapText="1"/>
    </xf>
    <xf numFmtId="0" fontId="29" fillId="0" borderId="0" xfId="0" applyFont="1" applyAlignment="1">
      <alignment horizontal="center" vertical="center"/>
    </xf>
    <xf numFmtId="0" fontId="8" fillId="4" borderId="6" xfId="0" applyFont="1" applyFill="1" applyBorder="1" applyAlignment="1">
      <alignment horizontal="center" vertical="center"/>
    </xf>
    <xf numFmtId="0" fontId="8" fillId="0" borderId="23" xfId="0" applyFont="1" applyBorder="1" applyAlignment="1">
      <alignment horizontal="center" vertical="center"/>
    </xf>
    <xf numFmtId="0" fontId="0" fillId="0" borderId="9" xfId="0"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0" fillId="0" borderId="10" xfId="0"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0" fillId="0" borderId="3" xfId="0" applyBorder="1" applyAlignment="1">
      <alignment horizontal="center" vertical="center"/>
    </xf>
    <xf numFmtId="49" fontId="4" fillId="3" borderId="23"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2" fillId="0" borderId="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0" xfId="0" applyNumberFormat="1" applyFont="1" applyFill="1" applyAlignment="1">
      <alignment horizontal="center" vertical="center" wrapText="1"/>
    </xf>
    <xf numFmtId="0" fontId="0" fillId="4" borderId="0" xfId="0" applyFill="1" applyAlignment="1">
      <alignment horizontal="center" vertical="center" wrapText="1"/>
    </xf>
    <xf numFmtId="0" fontId="0" fillId="4" borderId="5" xfId="0" applyFill="1" applyBorder="1" applyAlignment="1">
      <alignment horizontal="center" vertical="center" wrapText="1"/>
    </xf>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0" fontId="0" fillId="8" borderId="1" xfId="0" applyFill="1" applyBorder="1" applyAlignment="1">
      <alignment wrapText="1"/>
    </xf>
    <xf numFmtId="0" fontId="0" fillId="8" borderId="19" xfId="0" applyFill="1" applyBorder="1"/>
    <xf numFmtId="0" fontId="0" fillId="8" borderId="2" xfId="0" applyFill="1" applyBorder="1"/>
    <xf numFmtId="0" fontId="0" fillId="8" borderId="6" xfId="0" applyFill="1" applyBorder="1" applyAlignment="1">
      <alignment horizontal="center" vertical="center" wrapText="1"/>
    </xf>
    <xf numFmtId="0" fontId="0" fillId="8" borderId="9" xfId="0" applyFill="1" applyBorder="1" applyAlignment="1">
      <alignment horizontal="center" vertical="center" wrapText="1"/>
    </xf>
    <xf numFmtId="0" fontId="0" fillId="8" borderId="7"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8" xfId="0" applyFill="1" applyBorder="1" applyAlignment="1">
      <alignment horizontal="center" vertical="center" wrapText="1"/>
    </xf>
    <xf numFmtId="0" fontId="0" fillId="8" borderId="3" xfId="0" applyFill="1" applyBorder="1" applyAlignment="1">
      <alignment horizontal="center" vertical="center" wrapText="1"/>
    </xf>
    <xf numFmtId="0" fontId="0" fillId="10" borderId="6" xfId="0" applyFill="1" applyBorder="1" applyAlignment="1">
      <alignment horizontal="center" vertical="center" wrapText="1"/>
    </xf>
    <xf numFmtId="0" fontId="0" fillId="10" borderId="9" xfId="0" applyFill="1" applyBorder="1" applyAlignment="1">
      <alignment horizontal="center" vertical="center" wrapText="1"/>
    </xf>
    <xf numFmtId="0" fontId="0" fillId="10" borderId="7"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8" xfId="0" applyFill="1" applyBorder="1" applyAlignment="1">
      <alignment horizontal="center" vertical="center" wrapText="1"/>
    </xf>
    <xf numFmtId="0" fontId="0" fillId="10" borderId="3" xfId="0"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0" xfId="0" applyFont="1" applyFill="1" applyAlignment="1">
      <alignment horizontal="center" vertical="center"/>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49" fontId="16" fillId="2" borderId="8"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7" fillId="4" borderId="6" xfId="0" applyNumberFormat="1" applyFont="1" applyFill="1" applyBorder="1" applyAlignment="1">
      <alignment horizontal="center" vertical="center" wrapText="1"/>
    </xf>
    <xf numFmtId="49" fontId="17" fillId="4" borderId="23" xfId="0" applyNumberFormat="1" applyFont="1" applyFill="1" applyBorder="1" applyAlignment="1">
      <alignment horizontal="center" vertical="center" wrapText="1"/>
    </xf>
    <xf numFmtId="49" fontId="17" fillId="4" borderId="9" xfId="0" applyNumberFormat="1" applyFont="1" applyFill="1" applyBorder="1" applyAlignment="1">
      <alignment horizontal="center" vertical="center" wrapText="1"/>
    </xf>
    <xf numFmtId="49" fontId="17" fillId="4" borderId="7" xfId="0" applyNumberFormat="1" applyFont="1" applyFill="1" applyBorder="1" applyAlignment="1">
      <alignment horizontal="center" vertical="center" wrapText="1"/>
    </xf>
    <xf numFmtId="49" fontId="17" fillId="4" borderId="0" xfId="0" applyNumberFormat="1" applyFont="1" applyFill="1" applyAlignment="1">
      <alignment horizontal="center" vertical="center" wrapText="1"/>
    </xf>
    <xf numFmtId="49" fontId="17" fillId="4" borderId="10" xfId="0" applyNumberFormat="1" applyFont="1" applyFill="1" applyBorder="1" applyAlignment="1">
      <alignment horizontal="center" vertical="center" wrapText="1"/>
    </xf>
    <xf numFmtId="49" fontId="17" fillId="4" borderId="8" xfId="0" applyNumberFormat="1" applyFont="1" applyFill="1" applyBorder="1" applyAlignment="1">
      <alignment horizontal="center" vertical="center" wrapText="1"/>
    </xf>
    <xf numFmtId="49" fontId="17" fillId="4" borderId="5" xfId="0" applyNumberFormat="1" applyFont="1" applyFill="1" applyBorder="1" applyAlignment="1">
      <alignment horizontal="center" vertical="center" wrapText="1"/>
    </xf>
    <xf numFmtId="49" fontId="17" fillId="4" borderId="3" xfId="0" applyNumberFormat="1" applyFont="1" applyFill="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11" borderId="1" xfId="0" applyFont="1" applyFill="1" applyBorder="1" applyAlignment="1">
      <alignment horizontal="center" vertical="center" wrapText="1"/>
    </xf>
    <xf numFmtId="0" fontId="0" fillId="11" borderId="2" xfId="0"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0" fillId="0" borderId="9" xfId="0" applyBorder="1"/>
    <xf numFmtId="0" fontId="2" fillId="9" borderId="7" xfId="0" applyFont="1" applyFill="1" applyBorder="1" applyAlignment="1">
      <alignment horizontal="center" vertical="center" wrapText="1"/>
    </xf>
    <xf numFmtId="0" fontId="2" fillId="9" borderId="0" xfId="0" applyFont="1" applyFill="1" applyAlignment="1">
      <alignment horizontal="center" vertical="center" wrapText="1"/>
    </xf>
    <xf numFmtId="0" fontId="0" fillId="0" borderId="10" xfId="0" applyBorder="1"/>
    <xf numFmtId="0" fontId="2" fillId="9" borderId="8"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0" fillId="0" borderId="3" xfId="0" applyBorder="1"/>
    <xf numFmtId="0" fontId="15" fillId="13" borderId="22" xfId="0" applyFont="1" applyFill="1" applyBorder="1" applyAlignment="1">
      <alignment horizontal="center" vertical="center" wrapText="1"/>
    </xf>
    <xf numFmtId="0" fontId="15" fillId="13" borderId="20" xfId="0" applyFont="1" applyFill="1" applyBorder="1" applyAlignment="1">
      <alignment wrapText="1"/>
    </xf>
    <xf numFmtId="0" fontId="15" fillId="13" borderId="21" xfId="0" applyFont="1" applyFill="1" applyBorder="1" applyAlignment="1">
      <alignment wrapText="1"/>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8" fillId="0" borderId="12" xfId="0" applyFont="1" applyBorder="1" applyAlignment="1">
      <alignment horizontal="center" vertical="center"/>
    </xf>
    <xf numFmtId="0" fontId="9" fillId="0" borderId="12" xfId="0" applyFont="1" applyBorder="1"/>
    <xf numFmtId="0" fontId="9" fillId="0" borderId="13" xfId="0" applyFont="1" applyBorder="1"/>
    <xf numFmtId="0" fontId="8" fillId="0" borderId="14" xfId="0" applyFont="1" applyBorder="1" applyAlignment="1">
      <alignment horizontal="center" vertical="center"/>
    </xf>
    <xf numFmtId="0" fontId="9" fillId="0" borderId="0" xfId="0" applyFont="1"/>
    <xf numFmtId="0" fontId="9" fillId="0" borderId="15" xfId="0" applyFont="1" applyBorder="1"/>
    <xf numFmtId="0" fontId="8" fillId="0" borderId="16" xfId="0" applyFont="1" applyBorder="1" applyAlignment="1">
      <alignment horizontal="center" vertical="center"/>
    </xf>
    <xf numFmtId="0" fontId="9" fillId="0" borderId="17" xfId="0" applyFont="1" applyBorder="1"/>
    <xf numFmtId="0" fontId="9" fillId="0" borderId="18" xfId="0" applyFont="1" applyBorder="1"/>
    <xf numFmtId="0" fontId="2" fillId="7" borderId="19" xfId="0"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0" fontId="0" fillId="3" borderId="0" xfId="0" applyFill="1" applyAlignment="1">
      <alignment horizontal="center" vertical="center" wrapText="1"/>
    </xf>
    <xf numFmtId="0" fontId="0" fillId="3" borderId="1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2" fillId="12" borderId="19" xfId="0" applyFont="1" applyFill="1" applyBorder="1" applyAlignment="1">
      <alignment horizontal="center" vertical="center" wrapText="1"/>
    </xf>
    <xf numFmtId="0" fontId="2" fillId="12" borderId="2" xfId="0" applyFont="1" applyFill="1" applyBorder="1" applyAlignment="1">
      <alignment horizontal="center" vertical="center" wrapText="1"/>
    </xf>
    <xf numFmtId="49" fontId="6" fillId="2" borderId="30" xfId="0" applyNumberFormat="1" applyFont="1" applyFill="1" applyBorder="1" applyAlignment="1">
      <alignment horizontal="center" vertical="center" wrapText="1"/>
    </xf>
    <xf numFmtId="49" fontId="6" fillId="2" borderId="31"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2" borderId="33" xfId="0" applyNumberFormat="1" applyFont="1" applyFill="1" applyBorder="1" applyAlignment="1">
      <alignment horizontal="center" vertical="center" wrapText="1"/>
    </xf>
    <xf numFmtId="49" fontId="6" fillId="2" borderId="34" xfId="0" applyNumberFormat="1" applyFont="1" applyFill="1" applyBorder="1" applyAlignment="1">
      <alignment horizontal="center" vertical="center" wrapText="1"/>
    </xf>
    <xf numFmtId="49" fontId="6" fillId="2" borderId="35" xfId="0" applyNumberFormat="1" applyFont="1" applyFill="1" applyBorder="1" applyAlignment="1">
      <alignment horizontal="center" vertical="center" wrapText="1"/>
    </xf>
    <xf numFmtId="0" fontId="0" fillId="8" borderId="1" xfId="0" applyFill="1" applyBorder="1" applyAlignment="1">
      <alignment horizontal="center" vertical="center" wrapText="1"/>
    </xf>
    <xf numFmtId="0" fontId="0" fillId="8" borderId="19" xfId="0" applyFill="1" applyBorder="1" applyAlignment="1">
      <alignment horizontal="center" vertical="center" wrapText="1"/>
    </xf>
    <xf numFmtId="0" fontId="0" fillId="8" borderId="2" xfId="0" applyFill="1" applyBorder="1" applyAlignment="1">
      <alignment horizontal="center" vertical="center" wrapText="1"/>
    </xf>
    <xf numFmtId="0" fontId="2" fillId="10" borderId="1" xfId="0" applyFont="1" applyFill="1" applyBorder="1" applyAlignment="1">
      <alignment horizontal="center" vertical="center" wrapText="1"/>
    </xf>
    <xf numFmtId="0" fontId="0" fillId="10" borderId="2" xfId="0" applyFill="1" applyBorder="1" applyAlignment="1">
      <alignment horizontal="center" vertical="center" wrapText="1"/>
    </xf>
  </cellXfs>
  <cellStyles count="1">
    <cellStyle name="Normale"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0</xdr:col>
      <xdr:colOff>1783080</xdr:colOff>
      <xdr:row>7</xdr:row>
      <xdr:rowOff>239359</xdr:rowOff>
    </xdr:to>
    <xdr:pic>
      <xdr:nvPicPr>
        <xdr:cNvPr id="2" name="Immagine 1" descr="LOGO_AICS_ITA_V-N.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
          <a:ext cx="1783080" cy="14433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1752600</xdr:colOff>
      <xdr:row>7</xdr:row>
      <xdr:rowOff>158397</xdr:rowOff>
    </xdr:to>
    <xdr:pic>
      <xdr:nvPicPr>
        <xdr:cNvPr id="3" name="Immagine 2" descr="LOGO_AICS_ITA_V-N.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52600" cy="14433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1752600</xdr:colOff>
      <xdr:row>7</xdr:row>
      <xdr:rowOff>231738</xdr:rowOff>
    </xdr:to>
    <xdr:pic>
      <xdr:nvPicPr>
        <xdr:cNvPr id="2" name="Immagine 1" descr="LOGO_AICS_ITA_V-N.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52600" cy="14433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5"/>
  <sheetViews>
    <sheetView topLeftCell="B31" zoomScale="70" zoomScaleNormal="70" workbookViewId="0">
      <selection activeCell="C32" sqref="C32"/>
    </sheetView>
  </sheetViews>
  <sheetFormatPr defaultRowHeight="15" x14ac:dyDescent="0.25"/>
  <cols>
    <col min="1" max="1" width="32.140625" customWidth="1"/>
    <col min="2" max="2" width="32.7109375" customWidth="1"/>
    <col min="3" max="3" width="169.42578125" customWidth="1"/>
  </cols>
  <sheetData>
    <row r="1" spans="1:3" ht="53.25" customHeight="1" x14ac:dyDescent="0.25">
      <c r="A1" s="103" t="s">
        <v>161</v>
      </c>
      <c r="B1" s="103"/>
      <c r="C1" s="103"/>
    </row>
    <row r="2" spans="1:3" ht="21.75" customHeight="1" x14ac:dyDescent="0.25">
      <c r="A2" s="72" t="s">
        <v>60</v>
      </c>
      <c r="B2" s="72" t="s">
        <v>113</v>
      </c>
      <c r="C2" s="72" t="s">
        <v>61</v>
      </c>
    </row>
    <row r="3" spans="1:3" ht="105.75" customHeight="1" x14ac:dyDescent="0.25">
      <c r="A3" s="65" t="s">
        <v>62</v>
      </c>
      <c r="B3" s="65" t="s">
        <v>114</v>
      </c>
      <c r="C3" s="65" t="s">
        <v>162</v>
      </c>
    </row>
    <row r="4" spans="1:3" ht="54" customHeight="1" x14ac:dyDescent="0.25">
      <c r="A4" s="65" t="s">
        <v>62</v>
      </c>
      <c r="B4" s="65" t="s">
        <v>114</v>
      </c>
      <c r="C4" s="65" t="s">
        <v>63</v>
      </c>
    </row>
    <row r="5" spans="1:3" ht="59.25" customHeight="1" x14ac:dyDescent="0.25">
      <c r="A5" s="65" t="s">
        <v>62</v>
      </c>
      <c r="B5" s="65" t="s">
        <v>114</v>
      </c>
      <c r="C5" s="65" t="s">
        <v>64</v>
      </c>
    </row>
    <row r="6" spans="1:3" ht="249.75" customHeight="1" x14ac:dyDescent="0.25">
      <c r="A6" s="66" t="s">
        <v>62</v>
      </c>
      <c r="B6" s="77" t="s">
        <v>114</v>
      </c>
      <c r="C6" s="66" t="s">
        <v>163</v>
      </c>
    </row>
    <row r="7" spans="1:3" ht="33.75" customHeight="1" x14ac:dyDescent="0.25">
      <c r="A7" s="66" t="s">
        <v>65</v>
      </c>
      <c r="B7" s="66" t="s">
        <v>66</v>
      </c>
      <c r="C7" s="66" t="s">
        <v>67</v>
      </c>
    </row>
    <row r="8" spans="1:3" ht="108.75" customHeight="1" x14ac:dyDescent="0.25">
      <c r="A8" s="66"/>
      <c r="B8" s="66" t="s">
        <v>130</v>
      </c>
      <c r="C8" s="77" t="s">
        <v>121</v>
      </c>
    </row>
    <row r="9" spans="1:3" ht="44.25" customHeight="1" x14ac:dyDescent="0.25">
      <c r="A9" s="66"/>
      <c r="B9" s="66" t="s">
        <v>131</v>
      </c>
      <c r="C9" s="77" t="s">
        <v>164</v>
      </c>
    </row>
    <row r="10" spans="1:3" ht="43.5" customHeight="1" x14ac:dyDescent="0.25">
      <c r="A10" s="66"/>
      <c r="B10" s="66" t="s">
        <v>132</v>
      </c>
      <c r="C10" s="77" t="s">
        <v>118</v>
      </c>
    </row>
    <row r="11" spans="1:3" ht="45" customHeight="1" x14ac:dyDescent="0.25">
      <c r="A11" s="66"/>
      <c r="B11" s="66" t="s">
        <v>133</v>
      </c>
      <c r="C11" s="77" t="s">
        <v>117</v>
      </c>
    </row>
    <row r="12" spans="1:3" ht="96" customHeight="1" x14ac:dyDescent="0.25">
      <c r="A12" s="66"/>
      <c r="B12" s="66" t="s">
        <v>68</v>
      </c>
      <c r="C12" s="77" t="s">
        <v>165</v>
      </c>
    </row>
    <row r="13" spans="1:3" ht="72.75" customHeight="1" x14ac:dyDescent="0.25">
      <c r="A13" s="66"/>
      <c r="B13" s="66" t="s">
        <v>69</v>
      </c>
      <c r="C13" s="77" t="s">
        <v>166</v>
      </c>
    </row>
    <row r="14" spans="1:3" ht="54" customHeight="1" x14ac:dyDescent="0.25">
      <c r="A14" s="66"/>
      <c r="B14" s="66" t="s">
        <v>135</v>
      </c>
      <c r="C14" s="66" t="s">
        <v>70</v>
      </c>
    </row>
    <row r="15" spans="1:3" ht="31.5" x14ac:dyDescent="0.25">
      <c r="A15" s="67" t="s">
        <v>71</v>
      </c>
      <c r="B15" s="68"/>
      <c r="C15" s="68"/>
    </row>
    <row r="16" spans="1:3" ht="134.25" customHeight="1" x14ac:dyDescent="0.25">
      <c r="A16" s="68"/>
      <c r="B16" s="68" t="s">
        <v>72</v>
      </c>
      <c r="C16" s="68" t="s">
        <v>136</v>
      </c>
    </row>
    <row r="17" spans="1:3" ht="36.75" customHeight="1" x14ac:dyDescent="0.25">
      <c r="A17" s="68"/>
      <c r="B17" s="68" t="s">
        <v>73</v>
      </c>
      <c r="C17" s="68" t="s">
        <v>74</v>
      </c>
    </row>
    <row r="18" spans="1:3" ht="67.5" customHeight="1" x14ac:dyDescent="0.25">
      <c r="A18" s="68"/>
      <c r="B18" s="68" t="s">
        <v>75</v>
      </c>
      <c r="C18" s="68" t="s">
        <v>122</v>
      </c>
    </row>
    <row r="19" spans="1:3" ht="53.25" customHeight="1" x14ac:dyDescent="0.25">
      <c r="A19" s="68"/>
      <c r="B19" s="68" t="s">
        <v>138</v>
      </c>
      <c r="C19" s="68" t="s">
        <v>123</v>
      </c>
    </row>
    <row r="20" spans="1:3" ht="59.25" customHeight="1" x14ac:dyDescent="0.25">
      <c r="A20" s="68"/>
      <c r="B20" s="68" t="s">
        <v>76</v>
      </c>
      <c r="C20" s="68" t="s">
        <v>77</v>
      </c>
    </row>
    <row r="21" spans="1:3" ht="83.25" customHeight="1" x14ac:dyDescent="0.25">
      <c r="A21" s="68"/>
      <c r="B21" s="68" t="s">
        <v>167</v>
      </c>
      <c r="C21" s="68" t="s">
        <v>78</v>
      </c>
    </row>
    <row r="22" spans="1:3" ht="71.25" customHeight="1" x14ac:dyDescent="0.25">
      <c r="A22" s="68"/>
      <c r="B22" s="68" t="s">
        <v>168</v>
      </c>
      <c r="C22" s="68" t="s">
        <v>79</v>
      </c>
    </row>
    <row r="23" spans="1:3" ht="48" customHeight="1" x14ac:dyDescent="0.25">
      <c r="A23" s="68"/>
      <c r="B23" s="68" t="s">
        <v>139</v>
      </c>
      <c r="C23" s="68" t="s">
        <v>80</v>
      </c>
    </row>
    <row r="24" spans="1:3" ht="267.75" customHeight="1" x14ac:dyDescent="0.25">
      <c r="A24" s="68"/>
      <c r="B24" s="68" t="s">
        <v>155</v>
      </c>
      <c r="C24" s="68" t="s">
        <v>124</v>
      </c>
    </row>
    <row r="25" spans="1:3" ht="78.75" customHeight="1" x14ac:dyDescent="0.25">
      <c r="A25" s="68"/>
      <c r="B25" s="68" t="s">
        <v>140</v>
      </c>
      <c r="C25" s="68" t="s">
        <v>125</v>
      </c>
    </row>
    <row r="26" spans="1:3" ht="72.75" customHeight="1" x14ac:dyDescent="0.25">
      <c r="A26" s="68"/>
      <c r="B26" s="68" t="s">
        <v>141</v>
      </c>
      <c r="C26" s="68" t="s">
        <v>81</v>
      </c>
    </row>
    <row r="27" spans="1:3" ht="78.75" x14ac:dyDescent="0.25">
      <c r="A27" s="68"/>
      <c r="B27" s="68" t="s">
        <v>170</v>
      </c>
      <c r="C27" s="68" t="s">
        <v>126</v>
      </c>
    </row>
    <row r="28" spans="1:3" ht="63" x14ac:dyDescent="0.25">
      <c r="A28" s="68"/>
      <c r="B28" s="68" t="s">
        <v>142</v>
      </c>
      <c r="C28" s="68" t="s">
        <v>82</v>
      </c>
    </row>
    <row r="29" spans="1:3" ht="97.5" customHeight="1" x14ac:dyDescent="0.25">
      <c r="A29" s="68"/>
      <c r="B29" s="68" t="s">
        <v>153</v>
      </c>
      <c r="C29" s="68" t="s">
        <v>127</v>
      </c>
    </row>
    <row r="30" spans="1:3" ht="56.25" customHeight="1" x14ac:dyDescent="0.25">
      <c r="A30" s="68"/>
      <c r="B30" s="68" t="s">
        <v>154</v>
      </c>
      <c r="C30" s="68" t="s">
        <v>83</v>
      </c>
    </row>
    <row r="31" spans="1:3" ht="168" customHeight="1" x14ac:dyDescent="0.25">
      <c r="A31" s="70" t="s">
        <v>84</v>
      </c>
      <c r="B31" s="71" t="s">
        <v>85</v>
      </c>
      <c r="C31" s="71" t="s">
        <v>171</v>
      </c>
    </row>
    <row r="32" spans="1:3" ht="53.25" customHeight="1" x14ac:dyDescent="0.25">
      <c r="A32" s="71"/>
      <c r="B32" s="71" t="s">
        <v>143</v>
      </c>
      <c r="C32" s="71" t="s">
        <v>86</v>
      </c>
    </row>
    <row r="33" spans="1:3" ht="86.25" customHeight="1" x14ac:dyDescent="0.25">
      <c r="A33" s="71"/>
      <c r="B33" s="71" t="s">
        <v>87</v>
      </c>
      <c r="C33" s="71" t="s">
        <v>150</v>
      </c>
    </row>
    <row r="34" spans="1:3" ht="37.5" customHeight="1" x14ac:dyDescent="0.25">
      <c r="A34" s="71"/>
      <c r="B34" s="71" t="s">
        <v>88</v>
      </c>
      <c r="C34" s="71" t="s">
        <v>89</v>
      </c>
    </row>
    <row r="35" spans="1:3" ht="46.5" customHeight="1" x14ac:dyDescent="0.25">
      <c r="A35" s="71"/>
      <c r="B35" s="71" t="s">
        <v>90</v>
      </c>
      <c r="C35" s="71" t="s">
        <v>91</v>
      </c>
    </row>
    <row r="36" spans="1:3" ht="44.25" customHeight="1" x14ac:dyDescent="0.25">
      <c r="A36" s="71"/>
      <c r="B36" s="71" t="s">
        <v>144</v>
      </c>
      <c r="C36" s="71" t="s">
        <v>128</v>
      </c>
    </row>
    <row r="37" spans="1:3" ht="41.25" customHeight="1" x14ac:dyDescent="0.25">
      <c r="A37" s="71"/>
      <c r="B37" s="71" t="s">
        <v>145</v>
      </c>
      <c r="C37" s="71" t="s">
        <v>92</v>
      </c>
    </row>
    <row r="38" spans="1:3" ht="53.25" customHeight="1" x14ac:dyDescent="0.25">
      <c r="A38" s="71"/>
      <c r="B38" s="71" t="s">
        <v>146</v>
      </c>
      <c r="C38" s="71" t="s">
        <v>93</v>
      </c>
    </row>
    <row r="39" spans="1:3" ht="53.25" customHeight="1" x14ac:dyDescent="0.25">
      <c r="A39" s="71"/>
      <c r="B39" s="71" t="s">
        <v>147</v>
      </c>
      <c r="C39" s="71" t="s">
        <v>94</v>
      </c>
    </row>
    <row r="40" spans="1:3" ht="63" x14ac:dyDescent="0.25">
      <c r="A40" s="71"/>
      <c r="B40" s="71" t="s">
        <v>148</v>
      </c>
      <c r="C40" s="71" t="s">
        <v>129</v>
      </c>
    </row>
    <row r="41" spans="1:3" ht="78.75" x14ac:dyDescent="0.25">
      <c r="A41" s="71"/>
      <c r="B41" s="71" t="s">
        <v>149</v>
      </c>
      <c r="C41" s="71" t="s">
        <v>95</v>
      </c>
    </row>
    <row r="42" spans="1:3" x14ac:dyDescent="0.25">
      <c r="A42" s="69"/>
      <c r="B42" s="69"/>
      <c r="C42" s="69"/>
    </row>
    <row r="43" spans="1:3" x14ac:dyDescent="0.25">
      <c r="A43" s="69"/>
      <c r="B43" s="69"/>
      <c r="C43" s="69"/>
    </row>
    <row r="44" spans="1:3" x14ac:dyDescent="0.25">
      <c r="A44" s="69"/>
      <c r="B44" s="69"/>
      <c r="C44" s="69"/>
    </row>
    <row r="45" spans="1:3" x14ac:dyDescent="0.25">
      <c r="A45" s="69"/>
      <c r="B45" s="69"/>
      <c r="C45" s="69"/>
    </row>
    <row r="46" spans="1:3" x14ac:dyDescent="0.25">
      <c r="A46" s="69"/>
      <c r="B46" s="69"/>
      <c r="C46" s="69"/>
    </row>
    <row r="47" spans="1:3" x14ac:dyDescent="0.25">
      <c r="A47" s="69"/>
      <c r="B47" s="69"/>
      <c r="C47" s="69"/>
    </row>
    <row r="48" spans="1:3" x14ac:dyDescent="0.25">
      <c r="A48" s="69"/>
      <c r="B48" s="69"/>
      <c r="C48" s="69"/>
    </row>
    <row r="49" spans="1:3" x14ac:dyDescent="0.25">
      <c r="A49" s="69"/>
      <c r="B49" s="69"/>
      <c r="C49" s="69"/>
    </row>
    <row r="50" spans="1:3" x14ac:dyDescent="0.25">
      <c r="A50" s="69"/>
      <c r="B50" s="69"/>
      <c r="C50" s="69"/>
    </row>
    <row r="51" spans="1:3" x14ac:dyDescent="0.25">
      <c r="A51" s="69"/>
      <c r="B51" s="69"/>
      <c r="C51" s="69"/>
    </row>
    <row r="52" spans="1:3" x14ac:dyDescent="0.25">
      <c r="A52" s="69"/>
      <c r="B52" s="69"/>
      <c r="C52" s="69"/>
    </row>
    <row r="53" spans="1:3" x14ac:dyDescent="0.25">
      <c r="A53" s="69"/>
      <c r="B53" s="69"/>
      <c r="C53" s="69"/>
    </row>
    <row r="54" spans="1:3" x14ac:dyDescent="0.25">
      <c r="A54" s="69"/>
      <c r="B54" s="69"/>
      <c r="C54" s="69"/>
    </row>
    <row r="55" spans="1:3" x14ac:dyDescent="0.25">
      <c r="A55" s="69"/>
      <c r="B55" s="69"/>
      <c r="C55" s="69"/>
    </row>
    <row r="56" spans="1:3" x14ac:dyDescent="0.25">
      <c r="A56" s="69"/>
      <c r="B56" s="69"/>
      <c r="C56" s="69"/>
    </row>
    <row r="57" spans="1:3" x14ac:dyDescent="0.25">
      <c r="A57" s="69"/>
      <c r="B57" s="69"/>
      <c r="C57" s="69"/>
    </row>
    <row r="58" spans="1:3" x14ac:dyDescent="0.25">
      <c r="A58" s="69"/>
      <c r="B58" s="69"/>
      <c r="C58" s="69"/>
    </row>
    <row r="59" spans="1:3" x14ac:dyDescent="0.25">
      <c r="A59" s="69"/>
      <c r="B59" s="69"/>
      <c r="C59" s="69"/>
    </row>
    <row r="60" spans="1:3" x14ac:dyDescent="0.25">
      <c r="A60" s="69"/>
      <c r="B60" s="69"/>
      <c r="C60" s="69"/>
    </row>
    <row r="61" spans="1:3" x14ac:dyDescent="0.25">
      <c r="A61" s="69"/>
      <c r="B61" s="69"/>
      <c r="C61" s="69"/>
    </row>
    <row r="62" spans="1:3" x14ac:dyDescent="0.25">
      <c r="A62" s="69"/>
      <c r="B62" s="69"/>
      <c r="C62" s="69"/>
    </row>
    <row r="63" spans="1:3" x14ac:dyDescent="0.25">
      <c r="A63" s="69"/>
      <c r="B63" s="69"/>
      <c r="C63" s="69"/>
    </row>
    <row r="64" spans="1:3" x14ac:dyDescent="0.25">
      <c r="A64" s="69"/>
      <c r="B64" s="69"/>
      <c r="C64" s="69"/>
    </row>
    <row r="65" spans="1:3" x14ac:dyDescent="0.25">
      <c r="A65" s="69"/>
      <c r="B65" s="69"/>
      <c r="C65" s="69"/>
    </row>
    <row r="66" spans="1:3" x14ac:dyDescent="0.25">
      <c r="A66" s="69"/>
      <c r="B66" s="69"/>
      <c r="C66" s="69"/>
    </row>
    <row r="67" spans="1:3" x14ac:dyDescent="0.25">
      <c r="A67" s="69"/>
      <c r="B67" s="69"/>
      <c r="C67" s="69"/>
    </row>
    <row r="68" spans="1:3" x14ac:dyDescent="0.25">
      <c r="A68" s="69"/>
      <c r="B68" s="69"/>
      <c r="C68" s="69"/>
    </row>
    <row r="69" spans="1:3" x14ac:dyDescent="0.25">
      <c r="A69" s="69"/>
      <c r="B69" s="69"/>
      <c r="C69" s="69"/>
    </row>
    <row r="70" spans="1:3" x14ac:dyDescent="0.25">
      <c r="A70" s="69"/>
      <c r="B70" s="69"/>
      <c r="C70" s="69"/>
    </row>
    <row r="71" spans="1:3" x14ac:dyDescent="0.25">
      <c r="A71" s="69"/>
      <c r="B71" s="69"/>
      <c r="C71" s="69"/>
    </row>
    <row r="72" spans="1:3" x14ac:dyDescent="0.25">
      <c r="A72" s="69"/>
      <c r="B72" s="69"/>
      <c r="C72" s="69"/>
    </row>
    <row r="73" spans="1:3" x14ac:dyDescent="0.25">
      <c r="A73" s="69"/>
      <c r="B73" s="69"/>
      <c r="C73" s="69"/>
    </row>
    <row r="74" spans="1:3" x14ac:dyDescent="0.25">
      <c r="A74" s="69"/>
      <c r="B74" s="69"/>
      <c r="C74" s="69"/>
    </row>
    <row r="75" spans="1:3" x14ac:dyDescent="0.25">
      <c r="A75" s="69"/>
      <c r="B75" s="69"/>
      <c r="C75" s="69"/>
    </row>
    <row r="76" spans="1:3" x14ac:dyDescent="0.25">
      <c r="A76" s="69"/>
      <c r="B76" s="69"/>
      <c r="C76" s="69"/>
    </row>
    <row r="77" spans="1:3" x14ac:dyDescent="0.25">
      <c r="A77" s="69"/>
      <c r="B77" s="69"/>
      <c r="C77" s="69"/>
    </row>
    <row r="78" spans="1:3" x14ac:dyDescent="0.25">
      <c r="A78" s="69"/>
      <c r="B78" s="69"/>
      <c r="C78" s="69"/>
    </row>
    <row r="79" spans="1:3" x14ac:dyDescent="0.25">
      <c r="A79" s="69"/>
      <c r="B79" s="69"/>
      <c r="C79" s="69"/>
    </row>
    <row r="80" spans="1:3" x14ac:dyDescent="0.25">
      <c r="A80" s="69"/>
      <c r="B80" s="69"/>
      <c r="C80" s="69"/>
    </row>
    <row r="81" spans="1:3" x14ac:dyDescent="0.25">
      <c r="A81" s="69"/>
      <c r="B81" s="69"/>
      <c r="C81" s="69"/>
    </row>
    <row r="82" spans="1:3" x14ac:dyDescent="0.25">
      <c r="A82" s="69"/>
      <c r="B82" s="69"/>
      <c r="C82" s="69"/>
    </row>
    <row r="83" spans="1:3" x14ac:dyDescent="0.25">
      <c r="A83" s="69"/>
      <c r="B83" s="69"/>
      <c r="C83" s="69"/>
    </row>
    <row r="84" spans="1:3" x14ac:dyDescent="0.25">
      <c r="A84" s="69"/>
      <c r="B84" s="69"/>
      <c r="C84" s="69"/>
    </row>
    <row r="85" spans="1:3" x14ac:dyDescent="0.25">
      <c r="A85" s="69"/>
      <c r="B85" s="69"/>
      <c r="C85" s="69"/>
    </row>
    <row r="86" spans="1:3" x14ac:dyDescent="0.25">
      <c r="A86" s="69"/>
      <c r="B86" s="69"/>
      <c r="C86" s="69"/>
    </row>
    <row r="87" spans="1:3" x14ac:dyDescent="0.25">
      <c r="A87" s="69"/>
      <c r="B87" s="69"/>
      <c r="C87" s="69"/>
    </row>
    <row r="88" spans="1:3" x14ac:dyDescent="0.25">
      <c r="A88" s="69"/>
      <c r="B88" s="69"/>
      <c r="C88" s="69"/>
    </row>
    <row r="89" spans="1:3" x14ac:dyDescent="0.25">
      <c r="A89" s="69"/>
      <c r="B89" s="69"/>
      <c r="C89" s="69"/>
    </row>
    <row r="90" spans="1:3" x14ac:dyDescent="0.25">
      <c r="A90" s="69"/>
      <c r="B90" s="69"/>
      <c r="C90" s="69"/>
    </row>
    <row r="91" spans="1:3" x14ac:dyDescent="0.25">
      <c r="A91" s="69"/>
      <c r="B91" s="69"/>
      <c r="C91" s="69"/>
    </row>
    <row r="92" spans="1:3" x14ac:dyDescent="0.25">
      <c r="A92" s="69"/>
      <c r="B92" s="69"/>
      <c r="C92" s="69"/>
    </row>
    <row r="93" spans="1:3" x14ac:dyDescent="0.25">
      <c r="A93" s="69"/>
      <c r="B93" s="69"/>
      <c r="C93" s="69"/>
    </row>
    <row r="94" spans="1:3" x14ac:dyDescent="0.25">
      <c r="A94" s="69"/>
      <c r="B94" s="69"/>
      <c r="C94" s="69"/>
    </row>
    <row r="95" spans="1:3" x14ac:dyDescent="0.25">
      <c r="A95" s="69"/>
      <c r="B95" s="69"/>
      <c r="C95" s="69"/>
    </row>
    <row r="96" spans="1:3" x14ac:dyDescent="0.25">
      <c r="A96" s="69"/>
      <c r="B96" s="69"/>
      <c r="C96" s="69"/>
    </row>
    <row r="97" spans="1:3" x14ac:dyDescent="0.25">
      <c r="A97" s="69"/>
      <c r="B97" s="69"/>
      <c r="C97" s="69"/>
    </row>
    <row r="98" spans="1:3" x14ac:dyDescent="0.25">
      <c r="A98" s="69"/>
      <c r="B98" s="69"/>
      <c r="C98" s="69"/>
    </row>
    <row r="99" spans="1:3" x14ac:dyDescent="0.25">
      <c r="A99" s="69"/>
      <c r="B99" s="69"/>
      <c r="C99" s="69"/>
    </row>
    <row r="100" spans="1:3" x14ac:dyDescent="0.25">
      <c r="A100" s="69"/>
      <c r="B100" s="69"/>
      <c r="C100" s="69"/>
    </row>
    <row r="101" spans="1:3" x14ac:dyDescent="0.25">
      <c r="A101" s="69"/>
      <c r="B101" s="69"/>
      <c r="C101" s="69"/>
    </row>
    <row r="102" spans="1:3" x14ac:dyDescent="0.25">
      <c r="A102" s="69"/>
      <c r="B102" s="69"/>
      <c r="C102" s="69"/>
    </row>
    <row r="103" spans="1:3" x14ac:dyDescent="0.25">
      <c r="A103" s="69"/>
      <c r="B103" s="69"/>
      <c r="C103" s="69"/>
    </row>
    <row r="104" spans="1:3" x14ac:dyDescent="0.25">
      <c r="A104" s="69"/>
      <c r="B104" s="69"/>
      <c r="C104" s="69"/>
    </row>
    <row r="105" spans="1:3" x14ac:dyDescent="0.25">
      <c r="A105" s="69"/>
      <c r="B105" s="69"/>
      <c r="C105" s="69"/>
    </row>
    <row r="106" spans="1:3" x14ac:dyDescent="0.25">
      <c r="A106" s="69"/>
      <c r="B106" s="69"/>
      <c r="C106" s="69"/>
    </row>
    <row r="107" spans="1:3" x14ac:dyDescent="0.25">
      <c r="A107" s="69"/>
      <c r="B107" s="69"/>
      <c r="C107" s="69"/>
    </row>
    <row r="108" spans="1:3" x14ac:dyDescent="0.25">
      <c r="A108" s="69"/>
      <c r="B108" s="69"/>
      <c r="C108" s="69"/>
    </row>
    <row r="109" spans="1:3" x14ac:dyDescent="0.25">
      <c r="A109" s="69"/>
      <c r="B109" s="69"/>
      <c r="C109" s="69"/>
    </row>
    <row r="110" spans="1:3" x14ac:dyDescent="0.25">
      <c r="A110" s="69"/>
      <c r="B110" s="69"/>
      <c r="C110" s="69"/>
    </row>
    <row r="111" spans="1:3" x14ac:dyDescent="0.25">
      <c r="A111" s="69"/>
      <c r="B111" s="69"/>
      <c r="C111" s="69"/>
    </row>
    <row r="112" spans="1:3" x14ac:dyDescent="0.25">
      <c r="A112" s="69"/>
      <c r="B112" s="69"/>
      <c r="C112" s="69"/>
    </row>
    <row r="113" spans="1:3" x14ac:dyDescent="0.25">
      <c r="A113" s="64"/>
      <c r="B113" s="64"/>
      <c r="C113" s="64"/>
    </row>
    <row r="114" spans="1:3" x14ac:dyDescent="0.25">
      <c r="A114" s="64"/>
      <c r="B114" s="64"/>
      <c r="C114" s="64"/>
    </row>
    <row r="115" spans="1:3" x14ac:dyDescent="0.25">
      <c r="A115" s="64"/>
      <c r="B115" s="64"/>
      <c r="C115" s="64"/>
    </row>
    <row r="116" spans="1:3" x14ac:dyDescent="0.25">
      <c r="A116" s="64"/>
      <c r="B116" s="64"/>
      <c r="C116" s="64"/>
    </row>
    <row r="117" spans="1:3" x14ac:dyDescent="0.25">
      <c r="A117" s="64"/>
      <c r="B117" s="64"/>
      <c r="C117" s="64"/>
    </row>
    <row r="118" spans="1:3" x14ac:dyDescent="0.25">
      <c r="A118" s="64"/>
      <c r="B118" s="64"/>
      <c r="C118" s="64"/>
    </row>
    <row r="119" spans="1:3" x14ac:dyDescent="0.25">
      <c r="A119" s="64"/>
      <c r="B119" s="64"/>
      <c r="C119" s="64"/>
    </row>
    <row r="120" spans="1:3" x14ac:dyDescent="0.25">
      <c r="A120" s="64"/>
      <c r="B120" s="64"/>
      <c r="C120" s="64"/>
    </row>
    <row r="121" spans="1:3" x14ac:dyDescent="0.25">
      <c r="A121" s="64"/>
      <c r="B121" s="64"/>
      <c r="C121" s="64"/>
    </row>
    <row r="122" spans="1:3" x14ac:dyDescent="0.25">
      <c r="A122" s="64"/>
      <c r="B122" s="64"/>
      <c r="C122" s="64"/>
    </row>
    <row r="123" spans="1:3" x14ac:dyDescent="0.25">
      <c r="A123" s="64"/>
      <c r="B123" s="64"/>
      <c r="C123" s="64"/>
    </row>
    <row r="124" spans="1:3" x14ac:dyDescent="0.25">
      <c r="A124" s="64"/>
      <c r="B124" s="64"/>
      <c r="C124" s="64"/>
    </row>
    <row r="125" spans="1:3" x14ac:dyDescent="0.25">
      <c r="A125" s="64"/>
      <c r="B125" s="64"/>
      <c r="C125" s="64"/>
    </row>
    <row r="126" spans="1:3" x14ac:dyDescent="0.25">
      <c r="A126" s="64"/>
      <c r="B126" s="64"/>
      <c r="C126" s="64"/>
    </row>
    <row r="127" spans="1:3" x14ac:dyDescent="0.25">
      <c r="A127" s="64"/>
      <c r="B127" s="64"/>
      <c r="C127" s="64"/>
    </row>
    <row r="128" spans="1:3" x14ac:dyDescent="0.25">
      <c r="A128" s="64"/>
      <c r="B128" s="64"/>
      <c r="C128" s="64"/>
    </row>
    <row r="129" spans="1:3" x14ac:dyDescent="0.25">
      <c r="A129" s="64"/>
      <c r="B129" s="64"/>
      <c r="C129" s="64"/>
    </row>
    <row r="130" spans="1:3" x14ac:dyDescent="0.25">
      <c r="A130" s="64"/>
      <c r="B130" s="64"/>
      <c r="C130" s="64"/>
    </row>
    <row r="131" spans="1:3" x14ac:dyDescent="0.25">
      <c r="A131" s="64"/>
      <c r="B131" s="64"/>
      <c r="C131" s="64"/>
    </row>
    <row r="132" spans="1:3" x14ac:dyDescent="0.25">
      <c r="A132" s="64"/>
      <c r="B132" s="64"/>
      <c r="C132" s="64"/>
    </row>
    <row r="133" spans="1:3" x14ac:dyDescent="0.25">
      <c r="A133" s="64"/>
      <c r="B133" s="64"/>
      <c r="C133" s="64"/>
    </row>
    <row r="134" spans="1:3" x14ac:dyDescent="0.25">
      <c r="A134" s="64"/>
      <c r="B134" s="64"/>
      <c r="C134" s="64"/>
    </row>
    <row r="135" spans="1:3" x14ac:dyDescent="0.25">
      <c r="A135" s="64"/>
      <c r="B135" s="64"/>
      <c r="C135" s="64"/>
    </row>
  </sheetData>
  <mergeCells count="1">
    <mergeCell ref="A1:C1"/>
  </mergeCells>
  <pageMargins left="0.7" right="0.7" top="0.75" bottom="0.75" header="0.3" footer="0.3"/>
  <pageSetup paperSize="8" orientation="landscape"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
  <sheetViews>
    <sheetView zoomScale="80" zoomScaleNormal="80" workbookViewId="0">
      <pane xSplit="1" ySplit="10" topLeftCell="B40" activePane="bottomRight" state="frozen"/>
      <selection pane="topRight"/>
      <selection pane="bottomLeft"/>
      <selection pane="bottomRight" activeCell="Q12" sqref="Q12"/>
    </sheetView>
  </sheetViews>
  <sheetFormatPr defaultRowHeight="15" x14ac:dyDescent="0.25"/>
  <cols>
    <col min="1" max="1" width="27.85546875" style="11" customWidth="1"/>
    <col min="2" max="2" width="13" customWidth="1"/>
    <col min="3" max="3" width="11.42578125" bestFit="1" customWidth="1"/>
    <col min="4" max="4" width="13.5703125" customWidth="1"/>
    <col min="5" max="5" width="14.42578125" customWidth="1"/>
    <col min="6" max="6" width="11.42578125" customWidth="1"/>
    <col min="7" max="8" width="13" customWidth="1"/>
    <col min="9" max="9" width="10.140625" customWidth="1"/>
  </cols>
  <sheetData>
    <row r="1" spans="1:9" x14ac:dyDescent="0.25">
      <c r="A1" s="119" t="s">
        <v>96</v>
      </c>
      <c r="B1" s="120"/>
      <c r="C1" s="120"/>
      <c r="D1" s="120"/>
      <c r="E1" s="120"/>
      <c r="F1" s="120"/>
      <c r="G1" s="120"/>
      <c r="H1" s="121"/>
    </row>
    <row r="2" spans="1:9" x14ac:dyDescent="0.25">
      <c r="A2" s="122"/>
      <c r="B2" s="123"/>
      <c r="C2" s="123"/>
      <c r="D2" s="123"/>
      <c r="E2" s="123"/>
      <c r="F2" s="123"/>
      <c r="G2" s="123"/>
      <c r="H2" s="124"/>
    </row>
    <row r="3" spans="1:9" ht="15.75" thickBot="1" x14ac:dyDescent="0.3">
      <c r="A3" s="125"/>
      <c r="B3" s="123"/>
      <c r="C3" s="123"/>
      <c r="D3" s="123"/>
      <c r="E3" s="123"/>
      <c r="F3" s="123"/>
      <c r="G3" s="126"/>
      <c r="H3" s="127"/>
    </row>
    <row r="4" spans="1:9" s="4" customFormat="1" ht="22.35" customHeight="1" x14ac:dyDescent="0.2">
      <c r="A4" s="137"/>
      <c r="B4" s="112" t="s">
        <v>160</v>
      </c>
      <c r="C4" s="113"/>
      <c r="D4" s="113"/>
      <c r="E4" s="104"/>
      <c r="F4" s="105"/>
      <c r="G4" s="128" t="s">
        <v>1</v>
      </c>
      <c r="H4" s="129"/>
    </row>
    <row r="5" spans="1:9" s="4" customFormat="1" ht="21.6" customHeight="1" x14ac:dyDescent="0.2">
      <c r="A5" s="138"/>
      <c r="B5" s="114" t="s">
        <v>156</v>
      </c>
      <c r="C5" s="115"/>
      <c r="D5" s="115"/>
      <c r="E5" s="106"/>
      <c r="F5" s="107"/>
      <c r="G5" s="130"/>
      <c r="H5" s="131"/>
    </row>
    <row r="6" spans="1:9" s="4" customFormat="1" ht="30.6" customHeight="1" x14ac:dyDescent="0.2">
      <c r="A6" s="138"/>
      <c r="B6" s="114" t="s">
        <v>157</v>
      </c>
      <c r="C6" s="115"/>
      <c r="D6" s="115"/>
      <c r="E6" s="106"/>
      <c r="F6" s="107"/>
      <c r="G6" s="130"/>
      <c r="H6" s="131"/>
    </row>
    <row r="7" spans="1:9" s="4" customFormat="1" ht="21" customHeight="1" x14ac:dyDescent="0.2">
      <c r="A7" s="138"/>
      <c r="B7" s="114" t="s">
        <v>158</v>
      </c>
      <c r="C7" s="115"/>
      <c r="D7" s="115"/>
      <c r="E7" s="106"/>
      <c r="F7" s="107"/>
      <c r="G7" s="130"/>
      <c r="H7" s="131"/>
    </row>
    <row r="8" spans="1:9" s="4" customFormat="1" ht="21" customHeight="1" thickBot="1" x14ac:dyDescent="0.25">
      <c r="A8" s="139"/>
      <c r="B8" s="116" t="s">
        <v>159</v>
      </c>
      <c r="C8" s="117"/>
      <c r="D8" s="117"/>
      <c r="E8" s="108"/>
      <c r="F8" s="109"/>
      <c r="G8" s="132"/>
      <c r="H8" s="133"/>
    </row>
    <row r="9" spans="1:9" ht="31.5" customHeight="1" thickBot="1" x14ac:dyDescent="0.3">
      <c r="A9" s="140"/>
      <c r="B9" s="135" t="s">
        <v>97</v>
      </c>
      <c r="C9" s="135" t="s">
        <v>11</v>
      </c>
      <c r="D9" s="135" t="s">
        <v>12</v>
      </c>
      <c r="E9" s="135" t="s">
        <v>13</v>
      </c>
      <c r="F9" s="135" t="s">
        <v>14</v>
      </c>
      <c r="G9" s="135" t="s">
        <v>115</v>
      </c>
      <c r="H9" s="134" t="s">
        <v>116</v>
      </c>
      <c r="I9" s="1"/>
    </row>
    <row r="10" spans="1:9" ht="24.6" customHeight="1" thickBot="1" x14ac:dyDescent="0.3">
      <c r="A10" s="141"/>
      <c r="B10" s="136"/>
      <c r="C10" s="136"/>
      <c r="D10" s="136"/>
      <c r="E10" s="136"/>
      <c r="F10" s="136"/>
      <c r="G10" s="136"/>
      <c r="H10" s="134"/>
      <c r="I10" s="1"/>
    </row>
    <row r="11" spans="1:9" ht="36" customHeight="1" thickBot="1" x14ac:dyDescent="0.3">
      <c r="A11" s="2" t="s">
        <v>18</v>
      </c>
      <c r="B11" s="20">
        <f>B18</f>
        <v>95000</v>
      </c>
      <c r="C11" s="24">
        <f>C18/B45</f>
        <v>2.7273719044328886E-2</v>
      </c>
      <c r="D11" s="24">
        <f>D18/B45</f>
        <v>2.7273719044328886E-2</v>
      </c>
      <c r="E11" s="24">
        <f>E18/B45</f>
        <v>1.3636859522164443E-2</v>
      </c>
      <c r="F11" s="24">
        <f>F18/B45</f>
        <v>1.8182479362885924E-2</v>
      </c>
      <c r="G11" s="24">
        <f>B11/B45</f>
        <v>8.6366776973708134E-2</v>
      </c>
      <c r="H11" s="80">
        <f>B11/B43</f>
        <v>9.2412451361867709E-2</v>
      </c>
      <c r="I11" s="1"/>
    </row>
    <row r="12" spans="1:9" ht="66" customHeight="1" thickBot="1" x14ac:dyDescent="0.3">
      <c r="A12" s="13" t="s">
        <v>20</v>
      </c>
      <c r="B12" s="18">
        <v>20000</v>
      </c>
      <c r="C12" s="3"/>
      <c r="D12" s="3" t="s">
        <v>21</v>
      </c>
      <c r="E12" s="3" t="s">
        <v>21</v>
      </c>
      <c r="F12" s="18">
        <v>20000</v>
      </c>
      <c r="G12" s="17">
        <f>B12/B45</f>
        <v>1.8182479362885924E-2</v>
      </c>
      <c r="H12" s="81">
        <f>B12/B43</f>
        <v>1.9455252918287938E-2</v>
      </c>
      <c r="I12" s="1"/>
    </row>
    <row r="13" spans="1:9" ht="25.35" customHeight="1" thickBot="1" x14ac:dyDescent="0.3">
      <c r="A13" s="15" t="s">
        <v>22</v>
      </c>
      <c r="B13" s="18">
        <v>20000</v>
      </c>
      <c r="C13" s="6" t="s">
        <v>23</v>
      </c>
      <c r="D13" s="6" t="s">
        <v>23</v>
      </c>
      <c r="E13" s="6" t="s">
        <v>23</v>
      </c>
      <c r="F13" s="6" t="s">
        <v>23</v>
      </c>
      <c r="G13" s="6" t="s">
        <v>23</v>
      </c>
      <c r="H13" s="6" t="s">
        <v>23</v>
      </c>
      <c r="I13" s="1"/>
    </row>
    <row r="14" spans="1:9" s="11" customFormat="1" ht="37.35" customHeight="1" thickBot="1" x14ac:dyDescent="0.3">
      <c r="A14" s="13" t="s">
        <v>24</v>
      </c>
      <c r="B14" s="19">
        <v>30000</v>
      </c>
      <c r="C14" s="19">
        <v>15000</v>
      </c>
      <c r="D14" s="19">
        <v>15000</v>
      </c>
      <c r="E14" s="10" t="s">
        <v>21</v>
      </c>
      <c r="F14" s="10" t="s">
        <v>21</v>
      </c>
      <c r="G14" s="17">
        <f>B14/B45</f>
        <v>2.7273719044328886E-2</v>
      </c>
      <c r="H14" s="81">
        <f>B14/B43</f>
        <v>2.9182879377431907E-2</v>
      </c>
      <c r="I14" s="12"/>
    </row>
    <row r="15" spans="1:9" s="11" customFormat="1" ht="22.35" customHeight="1" thickBot="1" x14ac:dyDescent="0.3">
      <c r="A15" s="15" t="s">
        <v>25</v>
      </c>
      <c r="B15" s="19">
        <v>30000</v>
      </c>
      <c r="C15" s="6" t="s">
        <v>23</v>
      </c>
      <c r="D15" s="6" t="s">
        <v>23</v>
      </c>
      <c r="E15" s="6" t="s">
        <v>23</v>
      </c>
      <c r="F15" s="6" t="s">
        <v>23</v>
      </c>
      <c r="G15" s="6" t="s">
        <v>23</v>
      </c>
      <c r="H15" s="6" t="s">
        <v>23</v>
      </c>
      <c r="I15" s="12"/>
    </row>
    <row r="16" spans="1:9" s="11" customFormat="1" ht="32.450000000000003" customHeight="1" thickBot="1" x14ac:dyDescent="0.3">
      <c r="A16" s="13" t="s">
        <v>28</v>
      </c>
      <c r="B16" s="19">
        <v>45000</v>
      </c>
      <c r="C16" s="19">
        <v>15000</v>
      </c>
      <c r="D16" s="19">
        <v>15000</v>
      </c>
      <c r="E16" s="19">
        <v>15000</v>
      </c>
      <c r="F16" s="10" t="s">
        <v>21</v>
      </c>
      <c r="G16" s="17">
        <f>B16/B45</f>
        <v>4.0910578566493327E-2</v>
      </c>
      <c r="H16" s="81">
        <f>B16/B43</f>
        <v>4.3774319066147857E-2</v>
      </c>
      <c r="I16" s="12"/>
    </row>
    <row r="17" spans="1:9" s="11" customFormat="1" ht="26.1" customHeight="1" thickBot="1" x14ac:dyDescent="0.3">
      <c r="A17" s="15" t="s">
        <v>137</v>
      </c>
      <c r="B17" s="19">
        <v>45000</v>
      </c>
      <c r="C17" s="6" t="s">
        <v>23</v>
      </c>
      <c r="D17" s="6" t="s">
        <v>23</v>
      </c>
      <c r="E17" s="6" t="s">
        <v>23</v>
      </c>
      <c r="F17" s="6" t="s">
        <v>23</v>
      </c>
      <c r="G17" s="6" t="s">
        <v>23</v>
      </c>
      <c r="H17" s="6" t="s">
        <v>23</v>
      </c>
      <c r="I17" s="12"/>
    </row>
    <row r="18" spans="1:9" ht="28.35" customHeight="1" thickBot="1" x14ac:dyDescent="0.3">
      <c r="A18" s="75" t="s">
        <v>29</v>
      </c>
      <c r="B18" s="18">
        <f>B12+B14+B16</f>
        <v>95000</v>
      </c>
      <c r="C18" s="18">
        <f>C14+C16</f>
        <v>30000</v>
      </c>
      <c r="D18" s="18">
        <f>D14+D16</f>
        <v>30000</v>
      </c>
      <c r="E18" s="18">
        <f>E16</f>
        <v>15000</v>
      </c>
      <c r="F18" s="18">
        <f>F12</f>
        <v>20000</v>
      </c>
      <c r="G18" s="17">
        <f>B18/B45</f>
        <v>8.6366776973708134E-2</v>
      </c>
      <c r="H18" s="81">
        <f>B18/B43</f>
        <v>9.2412451361867709E-2</v>
      </c>
      <c r="I18" s="1"/>
    </row>
    <row r="19" spans="1:9" ht="49.35" customHeight="1" thickBot="1" x14ac:dyDescent="0.3">
      <c r="A19" s="5" t="s">
        <v>30</v>
      </c>
      <c r="B19" s="20">
        <f>B27</f>
        <v>706000</v>
      </c>
      <c r="C19" s="24">
        <f>C27/B45</f>
        <v>0.23364485981308411</v>
      </c>
      <c r="D19" s="24">
        <f>D27/B45</f>
        <v>0.10818575220917125</v>
      </c>
      <c r="E19" s="24">
        <f>E27/B45</f>
        <v>0.30001090948761772</v>
      </c>
      <c r="F19" s="24" t="s">
        <v>19</v>
      </c>
      <c r="G19" s="24">
        <f>B19/B45</f>
        <v>0.64184152150987306</v>
      </c>
      <c r="H19" s="80">
        <f>B19/B43</f>
        <v>0.6867704280155642</v>
      </c>
      <c r="I19" s="1"/>
    </row>
    <row r="20" spans="1:9" ht="39.75" customHeight="1" thickBot="1" x14ac:dyDescent="0.3">
      <c r="A20" s="75" t="s">
        <v>31</v>
      </c>
      <c r="B20" s="19">
        <v>36000</v>
      </c>
      <c r="C20" s="10">
        <v>12000</v>
      </c>
      <c r="D20" s="10">
        <v>12000</v>
      </c>
      <c r="E20" s="10">
        <v>12000</v>
      </c>
      <c r="F20" s="10" t="s">
        <v>21</v>
      </c>
      <c r="G20" s="17">
        <f>B20/B45</f>
        <v>3.2728462853194661E-2</v>
      </c>
      <c r="H20" s="81">
        <f>B20/B43</f>
        <v>3.5019455252918288E-2</v>
      </c>
      <c r="I20" s="1"/>
    </row>
    <row r="21" spans="1:9" ht="27" customHeight="1" thickBot="1" x14ac:dyDescent="0.3">
      <c r="A21" s="16" t="s">
        <v>32</v>
      </c>
      <c r="B21" s="19">
        <v>36000</v>
      </c>
      <c r="C21" s="6" t="s">
        <v>23</v>
      </c>
      <c r="D21" s="6" t="s">
        <v>23</v>
      </c>
      <c r="E21" s="6" t="s">
        <v>23</v>
      </c>
      <c r="F21" s="6" t="s">
        <v>23</v>
      </c>
      <c r="G21" s="6" t="s">
        <v>23</v>
      </c>
      <c r="H21" s="6" t="s">
        <v>23</v>
      </c>
      <c r="I21" s="1"/>
    </row>
    <row r="22" spans="1:9" ht="53.45" customHeight="1" thickBot="1" x14ac:dyDescent="0.3">
      <c r="A22" s="75" t="s">
        <v>33</v>
      </c>
      <c r="B22" s="18">
        <v>145000</v>
      </c>
      <c r="C22" s="18">
        <v>100000</v>
      </c>
      <c r="D22" s="18">
        <v>45000</v>
      </c>
      <c r="E22" s="3" t="s">
        <v>21</v>
      </c>
      <c r="F22" s="3" t="s">
        <v>21</v>
      </c>
      <c r="G22" s="17">
        <f>B22/B45</f>
        <v>0.13182297538092294</v>
      </c>
      <c r="H22" s="81">
        <f>B22/B43</f>
        <v>0.14105058365758755</v>
      </c>
      <c r="I22" s="1"/>
    </row>
    <row r="23" spans="1:9" ht="44.45" customHeight="1" thickBot="1" x14ac:dyDescent="0.3">
      <c r="A23" s="75" t="s">
        <v>34</v>
      </c>
      <c r="B23" s="18">
        <v>250000</v>
      </c>
      <c r="C23" s="3">
        <v>100000</v>
      </c>
      <c r="D23" s="3" t="s">
        <v>21</v>
      </c>
      <c r="E23" s="3">
        <v>150000</v>
      </c>
      <c r="F23" s="3" t="s">
        <v>21</v>
      </c>
      <c r="G23" s="17">
        <f>B23/B45</f>
        <v>0.22728099203607405</v>
      </c>
      <c r="H23" s="81">
        <f>B23/B43</f>
        <v>0.24319066147859922</v>
      </c>
      <c r="I23" s="1"/>
    </row>
    <row r="24" spans="1:9" ht="72" customHeight="1" thickBot="1" x14ac:dyDescent="0.3">
      <c r="A24" s="13" t="s">
        <v>35</v>
      </c>
      <c r="B24" s="18">
        <v>25000</v>
      </c>
      <c r="C24" s="3">
        <v>25000</v>
      </c>
      <c r="D24" s="3" t="s">
        <v>21</v>
      </c>
      <c r="E24" s="3" t="s">
        <v>21</v>
      </c>
      <c r="F24" s="3" t="s">
        <v>21</v>
      </c>
      <c r="G24" s="17">
        <f>B24/B45</f>
        <v>2.2728099203607403E-2</v>
      </c>
      <c r="H24" s="81">
        <f>B24/B43</f>
        <v>2.4319066147859923E-2</v>
      </c>
      <c r="I24" s="1"/>
    </row>
    <row r="25" spans="1:9" ht="72.75" customHeight="1" thickBot="1" x14ac:dyDescent="0.3">
      <c r="A25" s="75" t="s">
        <v>36</v>
      </c>
      <c r="B25" s="18">
        <v>65000</v>
      </c>
      <c r="C25" s="3">
        <v>20000</v>
      </c>
      <c r="D25" s="3">
        <v>20000</v>
      </c>
      <c r="E25" s="3">
        <v>25000</v>
      </c>
      <c r="F25" s="3" t="s">
        <v>21</v>
      </c>
      <c r="G25" s="17">
        <f>B25/B45</f>
        <v>5.9093057929379252E-2</v>
      </c>
      <c r="H25" s="81">
        <f>B25/B43</f>
        <v>6.3229571984435795E-2</v>
      </c>
      <c r="I25" s="1"/>
    </row>
    <row r="26" spans="1:9" ht="80.25" customHeight="1" thickBot="1" x14ac:dyDescent="0.3">
      <c r="A26" s="75" t="s">
        <v>37</v>
      </c>
      <c r="B26" s="19">
        <v>185000</v>
      </c>
      <c r="C26" s="10" t="s">
        <v>21</v>
      </c>
      <c r="D26" s="10">
        <v>42000</v>
      </c>
      <c r="E26" s="10">
        <v>143000</v>
      </c>
      <c r="F26" s="10" t="s">
        <v>21</v>
      </c>
      <c r="G26" s="17">
        <f>B26/B45</f>
        <v>0.16818793410669478</v>
      </c>
      <c r="H26" s="81">
        <f>B26/B43</f>
        <v>0.17996108949416342</v>
      </c>
      <c r="I26" s="14"/>
    </row>
    <row r="27" spans="1:9" ht="53.1" customHeight="1" thickBot="1" x14ac:dyDescent="0.3">
      <c r="A27" s="75" t="s">
        <v>38</v>
      </c>
      <c r="B27" s="18">
        <f>B20+B22+B23+B24+B25+B26</f>
        <v>706000</v>
      </c>
      <c r="C27" s="3">
        <f>C25+C24+C23+C22+C20</f>
        <v>257000</v>
      </c>
      <c r="D27" s="21">
        <f>D25+D22+D20+D26</f>
        <v>119000</v>
      </c>
      <c r="E27" s="3">
        <f>E26+E25+E23+E20</f>
        <v>330000</v>
      </c>
      <c r="F27" s="3" t="s">
        <v>21</v>
      </c>
      <c r="G27" s="17">
        <f>B27/B45</f>
        <v>0.64184152150987306</v>
      </c>
      <c r="H27" s="81">
        <f>B27/B43</f>
        <v>0.6867704280155642</v>
      </c>
      <c r="I27" s="1"/>
    </row>
    <row r="28" spans="1:9" ht="57.75" customHeight="1" thickBot="1" x14ac:dyDescent="0.3">
      <c r="A28" s="5" t="s">
        <v>39</v>
      </c>
      <c r="B28" s="20">
        <f>B32</f>
        <v>145000</v>
      </c>
      <c r="C28" s="24">
        <f>C32/B45</f>
        <v>6.3638677770100738E-2</v>
      </c>
      <c r="D28" s="24">
        <f>D32/B45</f>
        <v>5.0001818247936286E-2</v>
      </c>
      <c r="E28" s="24">
        <f>E32/B45</f>
        <v>1.8182479362885924E-2</v>
      </c>
      <c r="F28" s="24" t="s">
        <v>19</v>
      </c>
      <c r="G28" s="24">
        <f>B28/B45</f>
        <v>0.13182297538092294</v>
      </c>
      <c r="H28" s="80">
        <f>B28/B43</f>
        <v>0.14105058365758755</v>
      </c>
      <c r="I28" s="1"/>
    </row>
    <row r="29" spans="1:9" ht="61.35" customHeight="1" thickBot="1" x14ac:dyDescent="0.3">
      <c r="A29" s="75" t="s">
        <v>40</v>
      </c>
      <c r="B29" s="18">
        <v>0</v>
      </c>
      <c r="C29" s="3" t="s">
        <v>21</v>
      </c>
      <c r="D29" s="3" t="s">
        <v>21</v>
      </c>
      <c r="E29" s="3" t="s">
        <v>21</v>
      </c>
      <c r="F29" s="3" t="s">
        <v>21</v>
      </c>
      <c r="G29" s="17">
        <f>B29/B45</f>
        <v>0</v>
      </c>
      <c r="H29" s="81">
        <f>B29/B43</f>
        <v>0</v>
      </c>
      <c r="I29" s="1"/>
    </row>
    <row r="30" spans="1:9" ht="61.35" customHeight="1" thickBot="1" x14ac:dyDescent="0.3">
      <c r="A30" s="75" t="s">
        <v>41</v>
      </c>
      <c r="B30" s="18">
        <v>60000</v>
      </c>
      <c r="C30" s="3">
        <v>20000</v>
      </c>
      <c r="D30" s="3">
        <v>20000</v>
      </c>
      <c r="E30" s="3">
        <v>20000</v>
      </c>
      <c r="F30" s="3" t="s">
        <v>21</v>
      </c>
      <c r="G30" s="17">
        <f>B30/B45</f>
        <v>5.4547438088657772E-2</v>
      </c>
      <c r="H30" s="81">
        <f>B30/B43</f>
        <v>5.8365758754863814E-2</v>
      </c>
      <c r="I30" s="1"/>
    </row>
    <row r="31" spans="1:9" ht="66.599999999999994" customHeight="1" thickBot="1" x14ac:dyDescent="0.3">
      <c r="A31" s="75" t="s">
        <v>42</v>
      </c>
      <c r="B31" s="18">
        <v>85000</v>
      </c>
      <c r="C31" s="3">
        <v>50000</v>
      </c>
      <c r="D31" s="3">
        <v>35000</v>
      </c>
      <c r="E31" s="3" t="s">
        <v>21</v>
      </c>
      <c r="F31" s="3" t="s">
        <v>21</v>
      </c>
      <c r="G31" s="17">
        <f>B31/B45</f>
        <v>7.7275537292265176E-2</v>
      </c>
      <c r="H31" s="81">
        <f>B31/B43</f>
        <v>8.2684824902723733E-2</v>
      </c>
      <c r="I31" s="1"/>
    </row>
    <row r="32" spans="1:9" ht="46.35" customHeight="1" thickBot="1" x14ac:dyDescent="0.3">
      <c r="A32" s="75" t="s">
        <v>43</v>
      </c>
      <c r="B32" s="18">
        <f>B31+B30</f>
        <v>145000</v>
      </c>
      <c r="C32" s="3">
        <f>C31+C30</f>
        <v>70000</v>
      </c>
      <c r="D32" s="3">
        <f>D31+D30</f>
        <v>55000</v>
      </c>
      <c r="E32" s="3">
        <f>E30</f>
        <v>20000</v>
      </c>
      <c r="F32" s="3" t="s">
        <v>21</v>
      </c>
      <c r="G32" s="17">
        <f>B32/B45</f>
        <v>0.13182297538092294</v>
      </c>
      <c r="H32" s="81">
        <f>B32/B43</f>
        <v>0.14105058365758755</v>
      </c>
      <c r="I32" s="1"/>
    </row>
    <row r="33" spans="1:9" ht="48" customHeight="1" thickBot="1" x14ac:dyDescent="0.3">
      <c r="A33" s="5" t="s">
        <v>44</v>
      </c>
      <c r="B33" s="20">
        <f>B38</f>
        <v>70000</v>
      </c>
      <c r="C33" s="6"/>
      <c r="D33" s="6"/>
      <c r="E33" s="6"/>
      <c r="F33" s="24">
        <f>F38/B45</f>
        <v>6.3638677770100738E-2</v>
      </c>
      <c r="G33" s="24">
        <f>B33/B45</f>
        <v>6.3638677770100738E-2</v>
      </c>
      <c r="H33" s="80">
        <f>B33/B43</f>
        <v>6.8093385214007776E-2</v>
      </c>
      <c r="I33" s="1"/>
    </row>
    <row r="34" spans="1:9" ht="27" customHeight="1" thickBot="1" x14ac:dyDescent="0.3">
      <c r="A34" s="75" t="s">
        <v>45</v>
      </c>
      <c r="B34" s="18">
        <v>25000</v>
      </c>
      <c r="C34" s="6"/>
      <c r="D34" s="6"/>
      <c r="E34" s="6"/>
      <c r="F34" s="3">
        <v>25000</v>
      </c>
      <c r="G34" s="17">
        <f>B34/B45</f>
        <v>2.2728099203607403E-2</v>
      </c>
      <c r="H34" s="81">
        <f>B34/B43</f>
        <v>2.4319066147859923E-2</v>
      </c>
      <c r="I34" s="1"/>
    </row>
    <row r="35" spans="1:9" ht="48.75" customHeight="1" thickBot="1" x14ac:dyDescent="0.3">
      <c r="A35" s="94" t="s">
        <v>46</v>
      </c>
      <c r="B35" s="18">
        <v>25000</v>
      </c>
      <c r="C35" s="6"/>
      <c r="D35" s="6"/>
      <c r="E35" s="6"/>
      <c r="F35" s="3">
        <v>25000</v>
      </c>
      <c r="G35" s="17">
        <f>B35/B45</f>
        <v>2.2728099203607403E-2</v>
      </c>
      <c r="H35" s="81">
        <f>B35/B43</f>
        <v>2.4319066147859923E-2</v>
      </c>
      <c r="I35" s="1"/>
    </row>
    <row r="36" spans="1:9" ht="63" customHeight="1" thickBot="1" x14ac:dyDescent="0.3">
      <c r="A36" s="75" t="s">
        <v>98</v>
      </c>
      <c r="B36" s="18">
        <v>20000</v>
      </c>
      <c r="C36" s="6"/>
      <c r="D36" s="6"/>
      <c r="E36" s="6"/>
      <c r="F36" s="3">
        <v>20000</v>
      </c>
      <c r="G36" s="17">
        <f>B36/B45</f>
        <v>1.8182479362885924E-2</v>
      </c>
      <c r="H36" s="81">
        <f>B36/B43</f>
        <v>1.9455252918287938E-2</v>
      </c>
      <c r="I36" s="1"/>
    </row>
    <row r="37" spans="1:9" ht="61.35" customHeight="1" thickBot="1" x14ac:dyDescent="0.3">
      <c r="A37" s="75" t="s">
        <v>134</v>
      </c>
      <c r="B37" s="18">
        <v>0</v>
      </c>
      <c r="C37" s="6"/>
      <c r="D37" s="6"/>
      <c r="E37" s="6"/>
      <c r="F37" s="3" t="s">
        <v>21</v>
      </c>
      <c r="G37" s="17">
        <f>B37/B45</f>
        <v>0</v>
      </c>
      <c r="H37" s="81">
        <f>B37/B43</f>
        <v>0</v>
      </c>
      <c r="I37" s="1"/>
    </row>
    <row r="38" spans="1:9" ht="45" customHeight="1" thickBot="1" x14ac:dyDescent="0.3">
      <c r="A38" s="75" t="s">
        <v>48</v>
      </c>
      <c r="B38" s="18">
        <f>B36+B35+B34</f>
        <v>70000</v>
      </c>
      <c r="C38" s="6"/>
      <c r="D38" s="6"/>
      <c r="E38" s="6"/>
      <c r="F38" s="3">
        <f>F36+F35+F34</f>
        <v>70000</v>
      </c>
      <c r="G38" s="17">
        <f>B38/B45</f>
        <v>6.3638677770100738E-2</v>
      </c>
      <c r="H38" s="81">
        <f>B38/B43</f>
        <v>6.8093385214007776E-2</v>
      </c>
      <c r="I38" s="1"/>
    </row>
    <row r="39" spans="1:9" ht="72" customHeight="1" thickBot="1" x14ac:dyDescent="0.3">
      <c r="A39" s="5" t="s">
        <v>99</v>
      </c>
      <c r="B39" s="20">
        <f>B42</f>
        <v>12000</v>
      </c>
      <c r="C39" s="24">
        <f>C42/B45</f>
        <v>1.8182479362885923E-3</v>
      </c>
      <c r="D39" s="24">
        <f>D42/B45</f>
        <v>3.6364958725771846E-3</v>
      </c>
      <c r="E39" s="24">
        <f>E42/B45</f>
        <v>1.8182479362885923E-3</v>
      </c>
      <c r="F39" s="24">
        <f>F42/B45</f>
        <v>3.6364958725771846E-3</v>
      </c>
      <c r="G39" s="24">
        <f>B39/B45</f>
        <v>1.0909487617731554E-2</v>
      </c>
      <c r="H39" s="80">
        <f>B39/B43</f>
        <v>1.1673151750972763E-2</v>
      </c>
      <c r="I39" s="1"/>
    </row>
    <row r="40" spans="1:9" ht="53.45" customHeight="1" thickBot="1" x14ac:dyDescent="0.3">
      <c r="A40" s="75" t="s">
        <v>50</v>
      </c>
      <c r="B40" s="18">
        <v>6000</v>
      </c>
      <c r="C40" s="3">
        <v>2000</v>
      </c>
      <c r="D40" s="3">
        <v>2000</v>
      </c>
      <c r="E40" s="3">
        <v>2000</v>
      </c>
      <c r="F40" s="3"/>
      <c r="G40" s="17">
        <f>B40/B45</f>
        <v>5.4547438088657771E-3</v>
      </c>
      <c r="H40" s="81">
        <f>B40/B43</f>
        <v>5.8365758754863814E-3</v>
      </c>
      <c r="I40" s="1"/>
    </row>
    <row r="41" spans="1:9" ht="48.6" customHeight="1" thickBot="1" x14ac:dyDescent="0.3">
      <c r="A41" s="75" t="s">
        <v>51</v>
      </c>
      <c r="B41" s="18">
        <v>6000</v>
      </c>
      <c r="C41" s="3" t="s">
        <v>21</v>
      </c>
      <c r="D41" s="3">
        <v>2000</v>
      </c>
      <c r="E41" s="3" t="s">
        <v>21</v>
      </c>
      <c r="F41" s="3">
        <v>4000</v>
      </c>
      <c r="G41" s="17">
        <f>B41/B45</f>
        <v>5.4547438088657771E-3</v>
      </c>
      <c r="H41" s="81">
        <f>B41/B43</f>
        <v>5.8365758754863814E-3</v>
      </c>
      <c r="I41" s="1"/>
    </row>
    <row r="42" spans="1:9" ht="65.45" customHeight="1" thickBot="1" x14ac:dyDescent="0.3">
      <c r="A42" s="75" t="s">
        <v>52</v>
      </c>
      <c r="B42" s="18">
        <f>B41+B40</f>
        <v>12000</v>
      </c>
      <c r="C42" s="3">
        <f>C40</f>
        <v>2000</v>
      </c>
      <c r="D42" s="3">
        <f>D40+D41</f>
        <v>4000</v>
      </c>
      <c r="E42" s="3">
        <f>E40</f>
        <v>2000</v>
      </c>
      <c r="F42" s="3">
        <f>F41</f>
        <v>4000</v>
      </c>
      <c r="G42" s="17">
        <f>B42/B45</f>
        <v>1.0909487617731554E-2</v>
      </c>
      <c r="H42" s="81">
        <f>B42/B43</f>
        <v>1.1673151750972763E-2</v>
      </c>
      <c r="I42" s="1"/>
    </row>
    <row r="43" spans="1:9" ht="30.75" customHeight="1" thickBot="1" x14ac:dyDescent="0.3">
      <c r="A43" s="7" t="s">
        <v>53</v>
      </c>
      <c r="B43" s="20">
        <f>B39+B33+B28+B19+B11</f>
        <v>1028000</v>
      </c>
      <c r="C43" s="22">
        <f>C42+C32+C27+C18</f>
        <v>359000</v>
      </c>
      <c r="D43" s="22">
        <f>D42+D32+D27+D18</f>
        <v>208000</v>
      </c>
      <c r="E43" s="22">
        <f>E42+E32+E27+E18</f>
        <v>367000</v>
      </c>
      <c r="F43" s="22">
        <f>F42+F38+F18</f>
        <v>94000</v>
      </c>
      <c r="G43" s="24">
        <f>B43/B45</f>
        <v>0.93457943925233644</v>
      </c>
      <c r="H43" s="83">
        <f>B43/B43</f>
        <v>1</v>
      </c>
      <c r="I43" s="1"/>
    </row>
    <row r="44" spans="1:9" ht="32.1" customHeight="1" thickBot="1" x14ac:dyDescent="0.3">
      <c r="A44" s="5" t="s">
        <v>100</v>
      </c>
      <c r="B44" s="20">
        <f>B43*0.07</f>
        <v>71960</v>
      </c>
      <c r="C44" s="6"/>
      <c r="D44" s="6"/>
      <c r="E44" s="6"/>
      <c r="F44" s="21">
        <f>B44</f>
        <v>71960</v>
      </c>
      <c r="G44" s="82">
        <f>F44/B45</f>
        <v>6.5420560747663545E-2</v>
      </c>
      <c r="H44" s="84">
        <f>B44/B43</f>
        <v>7.0000000000000007E-2</v>
      </c>
      <c r="I44" s="1"/>
    </row>
    <row r="45" spans="1:9" ht="30" customHeight="1" thickBot="1" x14ac:dyDescent="0.3">
      <c r="A45" s="5" t="s">
        <v>55</v>
      </c>
      <c r="B45" s="20">
        <f>B43+B44</f>
        <v>1099960</v>
      </c>
      <c r="C45" s="22">
        <f>C43</f>
        <v>359000</v>
      </c>
      <c r="D45" s="22">
        <f>D43</f>
        <v>208000</v>
      </c>
      <c r="E45" s="22">
        <f>E43</f>
        <v>367000</v>
      </c>
      <c r="F45" s="22">
        <f>F43+F44</f>
        <v>165960</v>
      </c>
      <c r="G45" s="25">
        <f>B45/B45</f>
        <v>1</v>
      </c>
      <c r="H45" s="78"/>
      <c r="I45" s="1"/>
    </row>
    <row r="46" spans="1:9" ht="44.45" customHeight="1" thickBot="1" x14ac:dyDescent="0.3">
      <c r="B46" s="142" t="s">
        <v>101</v>
      </c>
      <c r="C46" s="27">
        <f>C39+C28+C19+C11</f>
        <v>0.32637550456380232</v>
      </c>
      <c r="D46" s="27">
        <f>D39+D28+D19+D11</f>
        <v>0.18909778537401359</v>
      </c>
      <c r="E46" s="27">
        <f>E39+E28+E19+E11</f>
        <v>0.33364849630895665</v>
      </c>
      <c r="F46" s="27">
        <f>F39+F33+F11+G44</f>
        <v>0.15087821375322741</v>
      </c>
      <c r="G46" s="27">
        <f>G44+G39+G33+G28+G19+G11</f>
        <v>0.99999999999999989</v>
      </c>
      <c r="H46" s="78"/>
    </row>
    <row r="47" spans="1:9" ht="27" customHeight="1" x14ac:dyDescent="0.25">
      <c r="B47" s="143"/>
      <c r="C47" s="110" t="s">
        <v>11</v>
      </c>
      <c r="D47" s="110" t="s">
        <v>12</v>
      </c>
      <c r="E47" s="110" t="s">
        <v>13</v>
      </c>
      <c r="F47" s="110" t="s">
        <v>14</v>
      </c>
      <c r="G47" s="110" t="s">
        <v>102</v>
      </c>
      <c r="H47" s="79"/>
    </row>
    <row r="48" spans="1:9" ht="23.1" customHeight="1" thickBot="1" x14ac:dyDescent="0.3">
      <c r="B48" s="144"/>
      <c r="C48" s="111"/>
      <c r="D48" s="111"/>
      <c r="E48" s="111"/>
      <c r="F48" s="111"/>
      <c r="G48" s="111"/>
      <c r="H48" s="79"/>
    </row>
    <row r="50" spans="3:10" x14ac:dyDescent="0.25">
      <c r="F50" s="29"/>
    </row>
    <row r="51" spans="3:10" ht="15.75" x14ac:dyDescent="0.25">
      <c r="C51" s="118" t="s">
        <v>119</v>
      </c>
      <c r="D51" s="118"/>
      <c r="E51" s="118"/>
      <c r="F51" s="118"/>
      <c r="G51" s="118"/>
      <c r="H51" s="118"/>
      <c r="I51" s="118"/>
      <c r="J51" s="118"/>
    </row>
  </sheetData>
  <mergeCells count="28">
    <mergeCell ref="E47:E48"/>
    <mergeCell ref="C51:J51"/>
    <mergeCell ref="A1:H3"/>
    <mergeCell ref="G4:H8"/>
    <mergeCell ref="H9:H10"/>
    <mergeCell ref="F47:F48"/>
    <mergeCell ref="G9:G10"/>
    <mergeCell ref="F9:F10"/>
    <mergeCell ref="A4:A8"/>
    <mergeCell ref="A9:A10"/>
    <mergeCell ref="B9:B10"/>
    <mergeCell ref="C9:C10"/>
    <mergeCell ref="D9:D10"/>
    <mergeCell ref="G47:G48"/>
    <mergeCell ref="E9:E10"/>
    <mergeCell ref="B46:B48"/>
    <mergeCell ref="C47:C48"/>
    <mergeCell ref="B4:D4"/>
    <mergeCell ref="B5:D5"/>
    <mergeCell ref="B6:D6"/>
    <mergeCell ref="B7:D7"/>
    <mergeCell ref="B8:D8"/>
    <mergeCell ref="D47:D48"/>
    <mergeCell ref="E4:F4"/>
    <mergeCell ref="E5:F5"/>
    <mergeCell ref="E6:F6"/>
    <mergeCell ref="E7:F7"/>
    <mergeCell ref="E8:F8"/>
  </mergeCells>
  <pageMargins left="0.7" right="0.7" top="0.75" bottom="0.75" header="0.3" footer="0.3"/>
  <pageSetup paperSize="9"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4"/>
  <sheetViews>
    <sheetView tabSelected="1" topLeftCell="A11" zoomScale="80" zoomScaleNormal="80" workbookViewId="0">
      <selection activeCell="U11" sqref="U11"/>
    </sheetView>
  </sheetViews>
  <sheetFormatPr defaultRowHeight="15" x14ac:dyDescent="0.25"/>
  <cols>
    <col min="1" max="1" width="30.42578125" customWidth="1"/>
    <col min="2" max="2" width="17.42578125" customWidth="1"/>
    <col min="3" max="3" width="17.5703125" style="39" customWidth="1"/>
    <col min="4" max="4" width="17.5703125" customWidth="1"/>
    <col min="5" max="5" width="21.140625" customWidth="1"/>
    <col min="6" max="6" width="19.42578125" customWidth="1"/>
    <col min="7" max="7" width="2.140625" customWidth="1"/>
    <col min="8" max="8" width="10.5703125" customWidth="1"/>
    <col min="9" max="9" width="10.85546875" customWidth="1"/>
    <col min="10" max="10" width="10.5703125" customWidth="1"/>
    <col min="11" max="11" width="15.140625" customWidth="1"/>
    <col min="12" max="12" width="17.85546875" customWidth="1"/>
    <col min="13" max="13" width="17.5703125" customWidth="1"/>
    <col min="14" max="14" width="18.140625" customWidth="1"/>
    <col min="15" max="15" width="18.5703125" customWidth="1"/>
  </cols>
  <sheetData>
    <row r="1" spans="1:15" ht="14.25" customHeight="1" x14ac:dyDescent="0.25">
      <c r="A1" s="164" t="s">
        <v>0</v>
      </c>
      <c r="B1" s="165"/>
      <c r="C1" s="165"/>
      <c r="D1" s="165"/>
      <c r="E1" s="165"/>
      <c r="F1" s="165"/>
      <c r="G1" s="165"/>
      <c r="H1" s="165"/>
      <c r="I1" s="165"/>
      <c r="J1" s="165"/>
      <c r="K1" s="165"/>
      <c r="L1" s="165"/>
      <c r="M1" s="165"/>
      <c r="N1" s="165"/>
    </row>
    <row r="2" spans="1:15" ht="14.25" customHeight="1" x14ac:dyDescent="0.25">
      <c r="A2" s="166"/>
      <c r="B2" s="167"/>
      <c r="C2" s="167"/>
      <c r="D2" s="167"/>
      <c r="E2" s="167"/>
      <c r="F2" s="167"/>
      <c r="G2" s="167"/>
      <c r="H2" s="167"/>
      <c r="I2" s="167"/>
      <c r="J2" s="167"/>
      <c r="K2" s="167"/>
      <c r="L2" s="167"/>
      <c r="M2" s="167"/>
      <c r="N2" s="167"/>
    </row>
    <row r="3" spans="1:15" ht="14.25" customHeight="1" thickBot="1" x14ac:dyDescent="0.3">
      <c r="A3" s="166"/>
      <c r="B3" s="167"/>
      <c r="C3" s="167"/>
      <c r="D3" s="167"/>
      <c r="E3" s="167"/>
      <c r="F3" s="167"/>
      <c r="G3" s="167"/>
      <c r="H3" s="167"/>
      <c r="I3" s="167"/>
      <c r="J3" s="167"/>
      <c r="K3" s="167"/>
      <c r="L3" s="167"/>
      <c r="M3" s="167"/>
      <c r="N3" s="167"/>
    </row>
    <row r="4" spans="1:15" s="4" customFormat="1" ht="28.5" customHeight="1" x14ac:dyDescent="0.25">
      <c r="A4" s="137"/>
      <c r="B4" s="112" t="s">
        <v>160</v>
      </c>
      <c r="C4" s="113"/>
      <c r="D4" s="113"/>
      <c r="E4" s="104"/>
      <c r="F4" s="105"/>
      <c r="G4" s="52"/>
      <c r="H4" s="174" t="s">
        <v>1</v>
      </c>
      <c r="I4" s="175"/>
      <c r="J4" s="175"/>
      <c r="K4" s="176"/>
      <c r="L4" s="187" t="s">
        <v>155</v>
      </c>
      <c r="M4" s="188"/>
      <c r="N4" s="188"/>
      <c r="O4" s="189"/>
    </row>
    <row r="5" spans="1:15" s="4" customFormat="1" ht="29.1" customHeight="1" x14ac:dyDescent="0.25">
      <c r="A5" s="138"/>
      <c r="B5" s="114" t="s">
        <v>156</v>
      </c>
      <c r="C5" s="115"/>
      <c r="D5" s="115"/>
      <c r="E5" s="106"/>
      <c r="F5" s="107"/>
      <c r="G5" s="64"/>
      <c r="H5" s="177"/>
      <c r="I5" s="178"/>
      <c r="J5" s="178"/>
      <c r="K5" s="179"/>
      <c r="L5" s="190"/>
      <c r="M5" s="191"/>
      <c r="N5" s="191"/>
      <c r="O5" s="192"/>
    </row>
    <row r="6" spans="1:15" s="4" customFormat="1" ht="24" customHeight="1" x14ac:dyDescent="0.25">
      <c r="A6" s="138"/>
      <c r="B6" s="114" t="s">
        <v>157</v>
      </c>
      <c r="C6" s="115"/>
      <c r="D6" s="115"/>
      <c r="E6" s="106"/>
      <c r="F6" s="107"/>
      <c r="G6" s="64"/>
      <c r="H6" s="177"/>
      <c r="I6" s="178"/>
      <c r="J6" s="178"/>
      <c r="K6" s="179"/>
      <c r="L6" s="190"/>
      <c r="M6" s="191"/>
      <c r="N6" s="191"/>
      <c r="O6" s="192"/>
    </row>
    <row r="7" spans="1:15" s="4" customFormat="1" ht="18.600000000000001" customHeight="1" x14ac:dyDescent="0.25">
      <c r="A7" s="138"/>
      <c r="B7" s="114" t="s">
        <v>158</v>
      </c>
      <c r="C7" s="115"/>
      <c r="D7" s="115"/>
      <c r="E7" s="106"/>
      <c r="F7" s="107"/>
      <c r="G7"/>
      <c r="H7" s="177"/>
      <c r="I7" s="178"/>
      <c r="J7" s="178"/>
      <c r="K7" s="179"/>
      <c r="L7" s="190"/>
      <c r="M7" s="191"/>
      <c r="N7" s="191"/>
      <c r="O7" s="192"/>
    </row>
    <row r="8" spans="1:15" s="4" customFormat="1" ht="33.6" customHeight="1" thickBot="1" x14ac:dyDescent="0.3">
      <c r="A8" s="139"/>
      <c r="B8" s="116" t="s">
        <v>159</v>
      </c>
      <c r="C8" s="117"/>
      <c r="D8" s="117"/>
      <c r="E8" s="108"/>
      <c r="F8" s="109"/>
      <c r="G8"/>
      <c r="H8" s="180"/>
      <c r="I8" s="181"/>
      <c r="J8" s="181"/>
      <c r="K8" s="182"/>
      <c r="L8" s="193"/>
      <c r="M8" s="194"/>
      <c r="N8" s="194"/>
      <c r="O8" s="195"/>
    </row>
    <row r="9" spans="1:15" s="4" customFormat="1" ht="78.75" customHeight="1" thickBot="1" x14ac:dyDescent="0.35">
      <c r="A9" s="53"/>
      <c r="B9" s="171" t="s">
        <v>2</v>
      </c>
      <c r="C9" s="172"/>
      <c r="D9" s="172"/>
      <c r="E9" s="172"/>
      <c r="F9" s="173"/>
      <c r="G9" s="54"/>
      <c r="H9" s="168" t="s">
        <v>3</v>
      </c>
      <c r="I9" s="169"/>
      <c r="J9" s="169"/>
      <c r="K9" s="170"/>
      <c r="L9" s="196" t="s">
        <v>4</v>
      </c>
      <c r="M9" s="197"/>
      <c r="N9" s="196" t="s">
        <v>5</v>
      </c>
      <c r="O9" s="198"/>
    </row>
    <row r="10" spans="1:15" ht="31.5" customHeight="1" x14ac:dyDescent="0.25">
      <c r="A10" s="183"/>
      <c r="B10" s="185" t="s">
        <v>6</v>
      </c>
      <c r="C10" s="199" t="s">
        <v>7</v>
      </c>
      <c r="D10" s="157" t="s">
        <v>8</v>
      </c>
      <c r="E10" s="157" t="s">
        <v>9</v>
      </c>
      <c r="F10" s="157" t="s">
        <v>10</v>
      </c>
      <c r="H10" s="161" t="s">
        <v>11</v>
      </c>
      <c r="I10" s="163" t="s">
        <v>12</v>
      </c>
      <c r="J10" s="163" t="s">
        <v>13</v>
      </c>
      <c r="K10" s="163" t="s">
        <v>14</v>
      </c>
      <c r="L10" s="159" t="s">
        <v>15</v>
      </c>
      <c r="M10" s="159" t="s">
        <v>16</v>
      </c>
      <c r="N10" s="159" t="s">
        <v>169</v>
      </c>
      <c r="O10" s="159" t="s">
        <v>17</v>
      </c>
    </row>
    <row r="11" spans="1:15" ht="101.25" customHeight="1" thickBot="1" x14ac:dyDescent="0.3">
      <c r="A11" s="184"/>
      <c r="B11" s="186"/>
      <c r="C11" s="200"/>
      <c r="D11" s="158"/>
      <c r="E11" s="158"/>
      <c r="F11" s="158"/>
      <c r="H11" s="162"/>
      <c r="I11" s="136"/>
      <c r="J11" s="136"/>
      <c r="K11" s="136"/>
      <c r="L11" s="160"/>
      <c r="M11" s="160"/>
      <c r="N11" s="160"/>
      <c r="O11" s="160"/>
    </row>
    <row r="12" spans="1:15" ht="36" customHeight="1" thickBot="1" x14ac:dyDescent="0.3">
      <c r="A12" s="2" t="s">
        <v>18</v>
      </c>
      <c r="B12" s="30">
        <f>B21</f>
        <v>95000</v>
      </c>
      <c r="C12" s="40">
        <f>C21</f>
        <v>40000</v>
      </c>
      <c r="D12" s="34">
        <v>0</v>
      </c>
      <c r="E12" s="34">
        <f>D12+C12</f>
        <v>40000</v>
      </c>
      <c r="F12" s="35">
        <f>B12-C12</f>
        <v>55000</v>
      </c>
      <c r="H12" s="24">
        <f>H21/'PF Proposta Iniziale 3 Liv'!B45</f>
        <v>1.0909487617731554E-2</v>
      </c>
      <c r="I12" s="24">
        <f>I21/'PF Proposta Iniziale 3 Liv'!B45</f>
        <v>1.1818611585875849E-2</v>
      </c>
      <c r="J12" s="24">
        <f>J21/'PF Proposta Iniziale 3 Liv'!B45</f>
        <v>4.545619840721481E-3</v>
      </c>
      <c r="K12" s="24">
        <f>K21/'PF Proposta Iniziale 3 Liv'!B45</f>
        <v>9.091239681442962E-3</v>
      </c>
      <c r="L12" s="62">
        <f>L21</f>
        <v>700</v>
      </c>
      <c r="M12" s="58">
        <f t="shared" ref="M12:M45" si="0">C12-L12</f>
        <v>39300</v>
      </c>
      <c r="N12" s="59">
        <f>D12+M12</f>
        <v>39300</v>
      </c>
      <c r="O12" s="59">
        <f>B12-N12</f>
        <v>55700</v>
      </c>
    </row>
    <row r="13" spans="1:15" ht="83.25" customHeight="1" thickBot="1" x14ac:dyDescent="0.3">
      <c r="A13" s="13" t="s">
        <v>20</v>
      </c>
      <c r="B13" s="31">
        <v>20000</v>
      </c>
      <c r="C13" s="38">
        <v>10000</v>
      </c>
      <c r="D13" s="35"/>
      <c r="E13" s="34">
        <f>D13+C13</f>
        <v>10000</v>
      </c>
      <c r="F13" s="35">
        <f>B13-C13</f>
        <v>10000</v>
      </c>
      <c r="H13" s="3" t="s">
        <v>21</v>
      </c>
      <c r="I13" s="3" t="s">
        <v>21</v>
      </c>
      <c r="J13" s="3" t="s">
        <v>21</v>
      </c>
      <c r="K13" s="3">
        <v>10000</v>
      </c>
      <c r="L13" s="63"/>
      <c r="M13" s="57">
        <f t="shared" si="0"/>
        <v>10000</v>
      </c>
      <c r="N13" s="57">
        <f>D13+M13</f>
        <v>10000</v>
      </c>
      <c r="O13" s="57">
        <f>B13-N13</f>
        <v>10000</v>
      </c>
    </row>
    <row r="14" spans="1:15" ht="34.35" customHeight="1" thickBot="1" x14ac:dyDescent="0.3">
      <c r="A14" s="15" t="s">
        <v>22</v>
      </c>
      <c r="B14" s="32">
        <v>20000</v>
      </c>
      <c r="C14" s="38">
        <v>10000</v>
      </c>
      <c r="D14" s="60" t="s">
        <v>23</v>
      </c>
      <c r="E14" s="34"/>
      <c r="F14" s="6" t="s">
        <v>23</v>
      </c>
      <c r="H14" s="6" t="s">
        <v>23</v>
      </c>
      <c r="I14" s="6" t="s">
        <v>23</v>
      </c>
      <c r="J14" s="6" t="s">
        <v>23</v>
      </c>
      <c r="K14" s="6" t="s">
        <v>23</v>
      </c>
      <c r="L14" s="63"/>
      <c r="M14" s="57">
        <f t="shared" si="0"/>
        <v>10000</v>
      </c>
      <c r="N14" s="6" t="s">
        <v>23</v>
      </c>
      <c r="O14" s="6" t="s">
        <v>23</v>
      </c>
    </row>
    <row r="15" spans="1:15" ht="50.25" customHeight="1" thickBot="1" x14ac:dyDescent="0.3">
      <c r="A15" s="13" t="s">
        <v>24</v>
      </c>
      <c r="B15" s="31">
        <v>30000</v>
      </c>
      <c r="C15" s="38">
        <v>15000</v>
      </c>
      <c r="D15" s="35"/>
      <c r="E15" s="34">
        <f>D15+C15</f>
        <v>15000</v>
      </c>
      <c r="F15" s="35">
        <f>B15-C15</f>
        <v>15000</v>
      </c>
      <c r="H15" s="3">
        <v>7000</v>
      </c>
      <c r="I15" s="3">
        <v>8000</v>
      </c>
      <c r="J15" s="3" t="s">
        <v>21</v>
      </c>
      <c r="K15" s="3" t="s">
        <v>21</v>
      </c>
      <c r="L15" s="63">
        <f>L17</f>
        <v>500</v>
      </c>
      <c r="M15" s="57">
        <f t="shared" si="0"/>
        <v>14500</v>
      </c>
      <c r="N15" s="57">
        <f>D15+M15</f>
        <v>14500</v>
      </c>
      <c r="O15" s="57">
        <f>B15-N15</f>
        <v>15500</v>
      </c>
    </row>
    <row r="16" spans="1:15" ht="32.450000000000003" customHeight="1" thickBot="1" x14ac:dyDescent="0.3">
      <c r="A16" s="15" t="s">
        <v>25</v>
      </c>
      <c r="B16" s="32">
        <v>30000</v>
      </c>
      <c r="C16" s="38">
        <v>12000</v>
      </c>
      <c r="D16" s="60" t="s">
        <v>23</v>
      </c>
      <c r="E16" s="34"/>
      <c r="F16" s="6" t="s">
        <v>23</v>
      </c>
      <c r="H16" s="6" t="s">
        <v>23</v>
      </c>
      <c r="I16" s="6" t="s">
        <v>23</v>
      </c>
      <c r="J16" s="6" t="s">
        <v>23</v>
      </c>
      <c r="K16" s="6" t="s">
        <v>23</v>
      </c>
      <c r="L16" s="63"/>
      <c r="M16" s="57">
        <f t="shared" si="0"/>
        <v>12000</v>
      </c>
      <c r="N16" s="6" t="s">
        <v>23</v>
      </c>
      <c r="O16" s="6" t="s">
        <v>23</v>
      </c>
    </row>
    <row r="17" spans="1:15" ht="29.45" customHeight="1" thickBot="1" x14ac:dyDescent="0.3">
      <c r="A17" s="86" t="s">
        <v>26</v>
      </c>
      <c r="B17" s="87"/>
      <c r="C17" s="88">
        <v>2000</v>
      </c>
      <c r="D17" s="89" t="s">
        <v>23</v>
      </c>
      <c r="E17" s="90"/>
      <c r="F17" s="91" t="s">
        <v>23</v>
      </c>
      <c r="H17" s="91" t="s">
        <v>23</v>
      </c>
      <c r="I17" s="91" t="s">
        <v>23</v>
      </c>
      <c r="J17" s="91" t="s">
        <v>23</v>
      </c>
      <c r="K17" s="91" t="s">
        <v>23</v>
      </c>
      <c r="L17" s="92">
        <v>500</v>
      </c>
      <c r="M17" s="93">
        <f t="shared" si="0"/>
        <v>1500</v>
      </c>
      <c r="N17" s="91" t="s">
        <v>23</v>
      </c>
      <c r="O17" s="91" t="s">
        <v>23</v>
      </c>
    </row>
    <row r="18" spans="1:15" ht="32.1" customHeight="1" thickBot="1" x14ac:dyDescent="0.3">
      <c r="A18" s="86" t="s">
        <v>27</v>
      </c>
      <c r="B18" s="87"/>
      <c r="C18" s="88">
        <v>1000</v>
      </c>
      <c r="D18" s="89" t="s">
        <v>23</v>
      </c>
      <c r="E18" s="90"/>
      <c r="F18" s="91" t="s">
        <v>23</v>
      </c>
      <c r="H18" s="91" t="s">
        <v>23</v>
      </c>
      <c r="I18" s="91" t="s">
        <v>23</v>
      </c>
      <c r="J18" s="91" t="s">
        <v>23</v>
      </c>
      <c r="K18" s="91" t="s">
        <v>23</v>
      </c>
      <c r="L18" s="92"/>
      <c r="M18" s="93">
        <f t="shared" si="0"/>
        <v>1000</v>
      </c>
      <c r="N18" s="91" t="s">
        <v>23</v>
      </c>
      <c r="O18" s="91" t="s">
        <v>23</v>
      </c>
    </row>
    <row r="19" spans="1:15" ht="48.75" customHeight="1" thickBot="1" x14ac:dyDescent="0.3">
      <c r="A19" s="13" t="s">
        <v>28</v>
      </c>
      <c r="B19" s="31">
        <v>45000</v>
      </c>
      <c r="C19" s="38">
        <v>15000</v>
      </c>
      <c r="D19" s="35"/>
      <c r="E19" s="34">
        <f>D19+C19</f>
        <v>15000</v>
      </c>
      <c r="F19" s="35">
        <f>B19-C19</f>
        <v>30000</v>
      </c>
      <c r="H19" s="3">
        <v>5000</v>
      </c>
      <c r="I19" s="3">
        <v>5000</v>
      </c>
      <c r="J19" s="3">
        <v>5000</v>
      </c>
      <c r="K19" s="3" t="s">
        <v>21</v>
      </c>
      <c r="L19" s="63">
        <f>L20</f>
        <v>200</v>
      </c>
      <c r="M19" s="57">
        <f t="shared" si="0"/>
        <v>14800</v>
      </c>
      <c r="N19" s="57">
        <f>D19+M19</f>
        <v>14800</v>
      </c>
      <c r="O19" s="57">
        <f>B19-N19</f>
        <v>30200</v>
      </c>
    </row>
    <row r="20" spans="1:15" ht="32.450000000000003" customHeight="1" thickBot="1" x14ac:dyDescent="0.3">
      <c r="A20" s="15" t="s">
        <v>152</v>
      </c>
      <c r="B20" s="32">
        <v>45000</v>
      </c>
      <c r="C20" s="38">
        <v>15000</v>
      </c>
      <c r="D20" s="60" t="s">
        <v>23</v>
      </c>
      <c r="E20" s="34"/>
      <c r="F20" s="6" t="s">
        <v>23</v>
      </c>
      <c r="H20" s="6" t="s">
        <v>23</v>
      </c>
      <c r="I20" s="6" t="s">
        <v>23</v>
      </c>
      <c r="J20" s="6" t="s">
        <v>23</v>
      </c>
      <c r="K20" s="6" t="s">
        <v>23</v>
      </c>
      <c r="L20" s="63">
        <v>200</v>
      </c>
      <c r="M20" s="57">
        <f t="shared" si="0"/>
        <v>14800</v>
      </c>
      <c r="N20" s="6" t="s">
        <v>23</v>
      </c>
      <c r="O20" s="6" t="s">
        <v>23</v>
      </c>
    </row>
    <row r="21" spans="1:15" ht="27.75" customHeight="1" thickBot="1" x14ac:dyDescent="0.3">
      <c r="A21" s="13" t="s">
        <v>29</v>
      </c>
      <c r="B21" s="31">
        <f>B19+B15+B13</f>
        <v>95000</v>
      </c>
      <c r="C21" s="38">
        <f>C19+C15+C13</f>
        <v>40000</v>
      </c>
      <c r="D21" s="35"/>
      <c r="E21" s="34">
        <f>D21+C21</f>
        <v>40000</v>
      </c>
      <c r="F21" s="35">
        <f>B21-C21</f>
        <v>55000</v>
      </c>
      <c r="H21" s="3">
        <f>H19+H15</f>
        <v>12000</v>
      </c>
      <c r="I21" s="3">
        <f>I19+I15</f>
        <v>13000</v>
      </c>
      <c r="J21" s="3">
        <f>J19</f>
        <v>5000</v>
      </c>
      <c r="K21" s="3">
        <f>K13</f>
        <v>10000</v>
      </c>
      <c r="L21" s="63">
        <f>L19+L15</f>
        <v>700</v>
      </c>
      <c r="M21" s="57">
        <f t="shared" si="0"/>
        <v>39300</v>
      </c>
      <c r="N21" s="57">
        <f>D21+M21</f>
        <v>39300</v>
      </c>
      <c r="O21" s="57">
        <f>B21-N21</f>
        <v>55700</v>
      </c>
    </row>
    <row r="22" spans="1:15" ht="68.25" customHeight="1" thickBot="1" x14ac:dyDescent="0.3">
      <c r="A22" s="5" t="s">
        <v>30</v>
      </c>
      <c r="B22" s="30">
        <f>B30</f>
        <v>664000</v>
      </c>
      <c r="C22" s="40">
        <f>C30</f>
        <v>273000</v>
      </c>
      <c r="D22" s="34"/>
      <c r="E22" s="34">
        <f>D22+C22</f>
        <v>273000</v>
      </c>
      <c r="F22" s="34">
        <f>B22-C22</f>
        <v>391000</v>
      </c>
      <c r="H22" s="24">
        <f>H30/'PF Proposta Iniziale 3 Liv'!B45</f>
        <v>9.3639768718862509E-2</v>
      </c>
      <c r="I22" s="24">
        <f>I30/'PF Proposta Iniziale 3 Liv'!B45</f>
        <v>2.3637223171751699E-2</v>
      </c>
      <c r="J22" s="24">
        <f>J30/'PF Proposta Iniziale 3 Liv'!B45</f>
        <v>8.1821157132986655E-2</v>
      </c>
      <c r="K22" s="24" t="s">
        <v>19</v>
      </c>
      <c r="L22" s="62">
        <f>L30</f>
        <v>2800</v>
      </c>
      <c r="M22" s="58">
        <f t="shared" si="0"/>
        <v>270200</v>
      </c>
      <c r="N22" s="59">
        <f>D22+M22</f>
        <v>270200</v>
      </c>
      <c r="O22" s="59">
        <f>B22-N22</f>
        <v>393800</v>
      </c>
    </row>
    <row r="23" spans="1:15" ht="66.599999999999994" customHeight="1" thickBot="1" x14ac:dyDescent="0.3">
      <c r="A23" s="75" t="s">
        <v>31</v>
      </c>
      <c r="B23" s="31">
        <v>36000</v>
      </c>
      <c r="C23" s="38">
        <f>C24</f>
        <v>12000</v>
      </c>
      <c r="D23" s="35"/>
      <c r="E23" s="34">
        <f>D23+C23</f>
        <v>12000</v>
      </c>
      <c r="F23" s="35">
        <f>B23-C23</f>
        <v>24000</v>
      </c>
      <c r="H23" s="3">
        <v>4000</v>
      </c>
      <c r="I23" s="3">
        <v>4000</v>
      </c>
      <c r="J23" s="3">
        <v>4000</v>
      </c>
      <c r="K23" s="3" t="s">
        <v>21</v>
      </c>
      <c r="L23" s="63"/>
      <c r="M23" s="57">
        <f t="shared" si="0"/>
        <v>12000</v>
      </c>
      <c r="N23" s="57">
        <f>D23+M23</f>
        <v>12000</v>
      </c>
      <c r="O23" s="57">
        <f>B23-N23</f>
        <v>24000</v>
      </c>
    </row>
    <row r="24" spans="1:15" ht="33" customHeight="1" thickBot="1" x14ac:dyDescent="0.3">
      <c r="A24" s="16" t="s">
        <v>32</v>
      </c>
      <c r="B24" s="32">
        <v>36000</v>
      </c>
      <c r="C24" s="38">
        <v>12000</v>
      </c>
      <c r="D24" s="60" t="s">
        <v>23</v>
      </c>
      <c r="E24" s="34"/>
      <c r="F24" s="6" t="s">
        <v>23</v>
      </c>
      <c r="H24" s="6" t="s">
        <v>23</v>
      </c>
      <c r="I24" s="6" t="s">
        <v>23</v>
      </c>
      <c r="J24" s="6" t="s">
        <v>23</v>
      </c>
      <c r="K24" s="6" t="s">
        <v>23</v>
      </c>
      <c r="L24" s="63">
        <v>300</v>
      </c>
      <c r="M24" s="57">
        <f t="shared" si="0"/>
        <v>11700</v>
      </c>
      <c r="N24" s="6" t="s">
        <v>23</v>
      </c>
      <c r="O24" s="6" t="s">
        <v>23</v>
      </c>
    </row>
    <row r="25" spans="1:15" ht="47.25" customHeight="1" thickBot="1" x14ac:dyDescent="0.3">
      <c r="A25" s="75" t="s">
        <v>33</v>
      </c>
      <c r="B25" s="31">
        <v>145000</v>
      </c>
      <c r="C25" s="38">
        <v>45000</v>
      </c>
      <c r="D25" s="35"/>
      <c r="E25" s="34">
        <f t="shared" ref="E25:E48" si="1">D25+C25</f>
        <v>45000</v>
      </c>
      <c r="F25" s="35">
        <f t="shared" ref="F25:F45" si="2">B25-C25</f>
        <v>100000</v>
      </c>
      <c r="H25" s="3">
        <v>30000</v>
      </c>
      <c r="I25" s="3">
        <v>15000</v>
      </c>
      <c r="J25" s="3" t="s">
        <v>21</v>
      </c>
      <c r="K25" s="3" t="s">
        <v>21</v>
      </c>
      <c r="L25" s="63"/>
      <c r="M25" s="57">
        <f t="shared" si="0"/>
        <v>45000</v>
      </c>
      <c r="N25" s="57">
        <f t="shared" ref="N25:N48" si="3">D25+M25</f>
        <v>45000</v>
      </c>
      <c r="O25" s="57">
        <f t="shared" ref="O25:O48" si="4">B25-N25</f>
        <v>100000</v>
      </c>
    </row>
    <row r="26" spans="1:15" ht="32.25" thickBot="1" x14ac:dyDescent="0.3">
      <c r="A26" s="75" t="s">
        <v>34</v>
      </c>
      <c r="B26" s="31">
        <v>250000</v>
      </c>
      <c r="C26" s="38">
        <v>100000</v>
      </c>
      <c r="D26" s="35"/>
      <c r="E26" s="34">
        <f t="shared" si="1"/>
        <v>100000</v>
      </c>
      <c r="F26" s="35">
        <f t="shared" si="2"/>
        <v>150000</v>
      </c>
      <c r="H26" s="3">
        <v>50000</v>
      </c>
      <c r="I26" s="3" t="s">
        <v>21</v>
      </c>
      <c r="J26" s="3">
        <v>50000</v>
      </c>
      <c r="K26" s="3" t="s">
        <v>21</v>
      </c>
      <c r="L26" s="63">
        <v>2000</v>
      </c>
      <c r="M26" s="57">
        <f t="shared" si="0"/>
        <v>98000</v>
      </c>
      <c r="N26" s="57">
        <f t="shared" si="3"/>
        <v>98000</v>
      </c>
      <c r="O26" s="57">
        <f t="shared" si="4"/>
        <v>152000</v>
      </c>
    </row>
    <row r="27" spans="1:15" ht="67.5" customHeight="1" thickBot="1" x14ac:dyDescent="0.3">
      <c r="A27" s="13" t="s">
        <v>35</v>
      </c>
      <c r="B27" s="31">
        <v>25000</v>
      </c>
      <c r="C27" s="38">
        <v>12000</v>
      </c>
      <c r="D27" s="35"/>
      <c r="E27" s="34">
        <f t="shared" si="1"/>
        <v>12000</v>
      </c>
      <c r="F27" s="35">
        <f t="shared" si="2"/>
        <v>13000</v>
      </c>
      <c r="H27" s="3">
        <v>12000</v>
      </c>
      <c r="I27" s="3" t="s">
        <v>21</v>
      </c>
      <c r="J27" s="3" t="s">
        <v>21</v>
      </c>
      <c r="K27" s="3" t="s">
        <v>21</v>
      </c>
      <c r="L27" s="63"/>
      <c r="M27" s="57">
        <f t="shared" si="0"/>
        <v>12000</v>
      </c>
      <c r="N27" s="57">
        <f t="shared" si="3"/>
        <v>12000</v>
      </c>
      <c r="O27" s="57">
        <f t="shared" si="4"/>
        <v>13000</v>
      </c>
    </row>
    <row r="28" spans="1:15" ht="63.75" customHeight="1" thickBot="1" x14ac:dyDescent="0.3">
      <c r="A28" s="75" t="s">
        <v>36</v>
      </c>
      <c r="B28" s="31">
        <v>65000</v>
      </c>
      <c r="C28" s="38">
        <v>20000</v>
      </c>
      <c r="D28" s="35"/>
      <c r="E28" s="34">
        <f t="shared" si="1"/>
        <v>20000</v>
      </c>
      <c r="F28" s="35">
        <f t="shared" si="2"/>
        <v>45000</v>
      </c>
      <c r="H28" s="3">
        <v>7000</v>
      </c>
      <c r="I28" s="3">
        <v>7000</v>
      </c>
      <c r="J28" s="3">
        <v>6000</v>
      </c>
      <c r="K28" s="3" t="s">
        <v>21</v>
      </c>
      <c r="L28" s="63">
        <v>500</v>
      </c>
      <c r="M28" s="57">
        <f t="shared" si="0"/>
        <v>19500</v>
      </c>
      <c r="N28" s="57">
        <f t="shared" si="3"/>
        <v>19500</v>
      </c>
      <c r="O28" s="57">
        <f t="shared" si="4"/>
        <v>45500</v>
      </c>
    </row>
    <row r="29" spans="1:15" ht="80.25" customHeight="1" thickBot="1" x14ac:dyDescent="0.3">
      <c r="A29" s="75" t="s">
        <v>37</v>
      </c>
      <c r="B29" s="31">
        <v>143000</v>
      </c>
      <c r="C29" s="38">
        <v>84000</v>
      </c>
      <c r="D29" s="35"/>
      <c r="E29" s="34">
        <f t="shared" si="1"/>
        <v>84000</v>
      </c>
      <c r="F29" s="35">
        <f t="shared" si="2"/>
        <v>59000</v>
      </c>
      <c r="H29" s="3" t="s">
        <v>21</v>
      </c>
      <c r="I29" s="3" t="s">
        <v>21</v>
      </c>
      <c r="J29" s="3">
        <v>30000</v>
      </c>
      <c r="K29" s="3" t="s">
        <v>21</v>
      </c>
      <c r="L29" s="63"/>
      <c r="M29" s="57">
        <f t="shared" si="0"/>
        <v>84000</v>
      </c>
      <c r="N29" s="57">
        <f t="shared" si="3"/>
        <v>84000</v>
      </c>
      <c r="O29" s="57">
        <f t="shared" si="4"/>
        <v>59000</v>
      </c>
    </row>
    <row r="30" spans="1:15" s="99" customFormat="1" ht="75" customHeight="1" thickBot="1" x14ac:dyDescent="0.3">
      <c r="A30" s="94" t="s">
        <v>38</v>
      </c>
      <c r="B30" s="95">
        <f>B29+B28+B27+B26+B25+B23</f>
        <v>664000</v>
      </c>
      <c r="C30" s="96">
        <f>C29+C28+C27+C26+C25+C23</f>
        <v>273000</v>
      </c>
      <c r="D30" s="97"/>
      <c r="E30" s="98">
        <f t="shared" si="1"/>
        <v>273000</v>
      </c>
      <c r="F30" s="97">
        <f t="shared" si="2"/>
        <v>391000</v>
      </c>
      <c r="H30" s="100">
        <f>H28+H27+H26+H25+H23</f>
        <v>103000</v>
      </c>
      <c r="I30" s="100">
        <f>I28+I25+I23</f>
        <v>26000</v>
      </c>
      <c r="J30" s="100">
        <f>J29+J28+J26+J23</f>
        <v>90000</v>
      </c>
      <c r="K30" s="100" t="s">
        <v>21</v>
      </c>
      <c r="L30" s="101">
        <f>L28+L26+L24</f>
        <v>2800</v>
      </c>
      <c r="M30" s="102">
        <f t="shared" si="0"/>
        <v>270200</v>
      </c>
      <c r="N30" s="102">
        <f t="shared" si="3"/>
        <v>270200</v>
      </c>
      <c r="O30" s="102">
        <f t="shared" si="4"/>
        <v>393800</v>
      </c>
    </row>
    <row r="31" spans="1:15" ht="59.25" customHeight="1" thickBot="1" x14ac:dyDescent="0.3">
      <c r="A31" s="5" t="s">
        <v>39</v>
      </c>
      <c r="B31" s="30">
        <f>B35</f>
        <v>145000</v>
      </c>
      <c r="C31" s="40">
        <f>C35</f>
        <v>50000</v>
      </c>
      <c r="D31" s="34"/>
      <c r="E31" s="34">
        <f t="shared" si="1"/>
        <v>50000</v>
      </c>
      <c r="F31" s="34">
        <f t="shared" si="2"/>
        <v>95000</v>
      </c>
      <c r="H31" s="24">
        <f>H35/'PF Proposta Iniziale 3 Liv'!B45</f>
        <v>1.4545983490308738E-2</v>
      </c>
      <c r="I31" s="24">
        <f>I35/'PF Proposta Iniziale 3 Liv'!B45</f>
        <v>2.3637223171751699E-2</v>
      </c>
      <c r="J31" s="24">
        <f>J35/'PF Proposta Iniziale 3 Liv'!B45</f>
        <v>7.2729917451543691E-3</v>
      </c>
      <c r="K31" s="24" t="s">
        <v>19</v>
      </c>
      <c r="L31" s="61">
        <f>L35</f>
        <v>1300</v>
      </c>
      <c r="M31" s="59">
        <f t="shared" si="0"/>
        <v>48700</v>
      </c>
      <c r="N31" s="59">
        <f t="shared" si="3"/>
        <v>48700</v>
      </c>
      <c r="O31" s="59">
        <f t="shared" si="4"/>
        <v>96300</v>
      </c>
    </row>
    <row r="32" spans="1:15" ht="51" customHeight="1" thickBot="1" x14ac:dyDescent="0.3">
      <c r="A32" s="75" t="s">
        <v>40</v>
      </c>
      <c r="B32" s="31">
        <v>0</v>
      </c>
      <c r="C32" s="38">
        <v>0</v>
      </c>
      <c r="D32" s="35"/>
      <c r="E32" s="34">
        <f t="shared" si="1"/>
        <v>0</v>
      </c>
      <c r="F32" s="35">
        <f t="shared" si="2"/>
        <v>0</v>
      </c>
      <c r="H32" s="10" t="s">
        <v>21</v>
      </c>
      <c r="I32" s="10" t="s">
        <v>21</v>
      </c>
      <c r="J32" s="10" t="s">
        <v>21</v>
      </c>
      <c r="K32" s="10" t="s">
        <v>21</v>
      </c>
      <c r="L32" s="63"/>
      <c r="M32" s="57">
        <f t="shared" si="0"/>
        <v>0</v>
      </c>
      <c r="N32" s="57">
        <f t="shared" si="3"/>
        <v>0</v>
      </c>
      <c r="O32" s="57">
        <f t="shared" si="4"/>
        <v>0</v>
      </c>
    </row>
    <row r="33" spans="1:15" ht="72.75" customHeight="1" thickBot="1" x14ac:dyDescent="0.3">
      <c r="A33" s="75" t="s">
        <v>41</v>
      </c>
      <c r="B33" s="31">
        <v>60000</v>
      </c>
      <c r="C33" s="38">
        <v>20000</v>
      </c>
      <c r="D33" s="35"/>
      <c r="E33" s="34">
        <f t="shared" si="1"/>
        <v>20000</v>
      </c>
      <c r="F33" s="35">
        <f t="shared" si="2"/>
        <v>40000</v>
      </c>
      <c r="H33" s="3">
        <v>6000</v>
      </c>
      <c r="I33" s="3">
        <v>6000</v>
      </c>
      <c r="J33" s="3">
        <v>8000</v>
      </c>
      <c r="K33" s="3" t="s">
        <v>21</v>
      </c>
      <c r="L33" s="63">
        <v>300</v>
      </c>
      <c r="M33" s="57">
        <f t="shared" si="0"/>
        <v>19700</v>
      </c>
      <c r="N33" s="57">
        <f t="shared" si="3"/>
        <v>19700</v>
      </c>
      <c r="O33" s="57">
        <f t="shared" si="4"/>
        <v>40300</v>
      </c>
    </row>
    <row r="34" spans="1:15" ht="67.5" customHeight="1" thickBot="1" x14ac:dyDescent="0.3">
      <c r="A34" s="75" t="s">
        <v>42</v>
      </c>
      <c r="B34" s="31">
        <v>85000</v>
      </c>
      <c r="C34" s="38">
        <v>30000</v>
      </c>
      <c r="D34" s="35"/>
      <c r="E34" s="34">
        <f t="shared" si="1"/>
        <v>30000</v>
      </c>
      <c r="F34" s="35">
        <f t="shared" si="2"/>
        <v>55000</v>
      </c>
      <c r="H34" s="3">
        <v>10000</v>
      </c>
      <c r="I34" s="3">
        <v>20000</v>
      </c>
      <c r="J34" s="3" t="s">
        <v>21</v>
      </c>
      <c r="K34" s="3" t="s">
        <v>21</v>
      </c>
      <c r="L34" s="63">
        <v>1000</v>
      </c>
      <c r="M34" s="57">
        <f t="shared" si="0"/>
        <v>29000</v>
      </c>
      <c r="N34" s="57">
        <f t="shared" si="3"/>
        <v>29000</v>
      </c>
      <c r="O34" s="57">
        <f t="shared" si="4"/>
        <v>56000</v>
      </c>
    </row>
    <row r="35" spans="1:15" ht="51.6" customHeight="1" thickBot="1" x14ac:dyDescent="0.3">
      <c r="A35" s="75" t="s">
        <v>43</v>
      </c>
      <c r="B35" s="31">
        <f>B32+B33+B34</f>
        <v>145000</v>
      </c>
      <c r="C35" s="38">
        <f>C33+C34</f>
        <v>50000</v>
      </c>
      <c r="D35" s="35"/>
      <c r="E35" s="34">
        <f t="shared" si="1"/>
        <v>50000</v>
      </c>
      <c r="F35" s="35">
        <f t="shared" si="2"/>
        <v>95000</v>
      </c>
      <c r="H35" s="3">
        <f>H34+H33</f>
        <v>16000</v>
      </c>
      <c r="I35" s="3">
        <f>I34+I33</f>
        <v>26000</v>
      </c>
      <c r="J35" s="3">
        <f>J33</f>
        <v>8000</v>
      </c>
      <c r="K35" s="3" t="s">
        <v>21</v>
      </c>
      <c r="L35" s="63">
        <f>L34+L33</f>
        <v>1300</v>
      </c>
      <c r="M35" s="57">
        <f t="shared" si="0"/>
        <v>48700</v>
      </c>
      <c r="N35" s="57">
        <f t="shared" si="3"/>
        <v>48700</v>
      </c>
      <c r="O35" s="57">
        <f t="shared" si="4"/>
        <v>96300</v>
      </c>
    </row>
    <row r="36" spans="1:15" ht="57.75" customHeight="1" thickBot="1" x14ac:dyDescent="0.3">
      <c r="A36" s="5" t="s">
        <v>44</v>
      </c>
      <c r="B36" s="30">
        <f>B41</f>
        <v>70000</v>
      </c>
      <c r="C36" s="40">
        <f>C41</f>
        <v>22000</v>
      </c>
      <c r="D36" s="34"/>
      <c r="E36" s="34">
        <f t="shared" si="1"/>
        <v>22000</v>
      </c>
      <c r="F36" s="34">
        <f t="shared" si="2"/>
        <v>48000</v>
      </c>
      <c r="H36" s="6" t="s">
        <v>23</v>
      </c>
      <c r="I36" s="6" t="s">
        <v>23</v>
      </c>
      <c r="J36" s="6" t="s">
        <v>23</v>
      </c>
      <c r="K36" s="24">
        <f>K41/'PF Proposta Iniziale 3 Liv'!B45</f>
        <v>2.0000727299174514E-2</v>
      </c>
      <c r="L36" s="62">
        <v>0</v>
      </c>
      <c r="M36" s="58">
        <f t="shared" si="0"/>
        <v>22000</v>
      </c>
      <c r="N36" s="59">
        <f t="shared" si="3"/>
        <v>22000</v>
      </c>
      <c r="O36" s="59">
        <f t="shared" si="4"/>
        <v>48000</v>
      </c>
    </row>
    <row r="37" spans="1:15" ht="42.6" customHeight="1" thickBot="1" x14ac:dyDescent="0.3">
      <c r="A37" s="75" t="s">
        <v>45</v>
      </c>
      <c r="B37" s="31">
        <v>25000</v>
      </c>
      <c r="C37" s="38">
        <v>0</v>
      </c>
      <c r="D37" s="35"/>
      <c r="E37" s="34">
        <f t="shared" si="1"/>
        <v>0</v>
      </c>
      <c r="F37" s="35">
        <f t="shared" si="2"/>
        <v>25000</v>
      </c>
      <c r="H37" s="6" t="s">
        <v>23</v>
      </c>
      <c r="I37" s="6" t="s">
        <v>23</v>
      </c>
      <c r="J37" s="6" t="s">
        <v>23</v>
      </c>
      <c r="K37" s="3" t="s">
        <v>21</v>
      </c>
      <c r="L37" s="63"/>
      <c r="M37" s="57">
        <f t="shared" si="0"/>
        <v>0</v>
      </c>
      <c r="N37" s="57">
        <f t="shared" si="3"/>
        <v>0</v>
      </c>
      <c r="O37" s="57">
        <f t="shared" si="4"/>
        <v>25000</v>
      </c>
    </row>
    <row r="38" spans="1:15" ht="45" customHeight="1" thickBot="1" x14ac:dyDescent="0.3">
      <c r="A38" s="94" t="s">
        <v>46</v>
      </c>
      <c r="B38" s="31">
        <v>25000</v>
      </c>
      <c r="C38" s="38">
        <v>12000</v>
      </c>
      <c r="D38" s="35"/>
      <c r="E38" s="34">
        <f t="shared" si="1"/>
        <v>12000</v>
      </c>
      <c r="F38" s="35">
        <f t="shared" si="2"/>
        <v>13000</v>
      </c>
      <c r="H38" s="6" t="s">
        <v>23</v>
      </c>
      <c r="I38" s="6" t="s">
        <v>23</v>
      </c>
      <c r="J38" s="6" t="s">
        <v>23</v>
      </c>
      <c r="K38" s="3">
        <v>12000</v>
      </c>
      <c r="L38" s="63"/>
      <c r="M38" s="57">
        <f t="shared" si="0"/>
        <v>12000</v>
      </c>
      <c r="N38" s="57">
        <f t="shared" si="3"/>
        <v>12000</v>
      </c>
      <c r="O38" s="57">
        <f t="shared" si="4"/>
        <v>13000</v>
      </c>
    </row>
    <row r="39" spans="1:15" ht="56.1" customHeight="1" thickBot="1" x14ac:dyDescent="0.3">
      <c r="A39" s="75" t="s">
        <v>47</v>
      </c>
      <c r="B39" s="31">
        <v>20000</v>
      </c>
      <c r="C39" s="38">
        <v>10000</v>
      </c>
      <c r="D39" s="35"/>
      <c r="E39" s="34">
        <f t="shared" si="1"/>
        <v>10000</v>
      </c>
      <c r="F39" s="35">
        <f t="shared" si="2"/>
        <v>10000</v>
      </c>
      <c r="H39" s="6" t="s">
        <v>23</v>
      </c>
      <c r="I39" s="6" t="s">
        <v>23</v>
      </c>
      <c r="J39" s="6" t="s">
        <v>23</v>
      </c>
      <c r="K39" s="3">
        <v>10000</v>
      </c>
      <c r="L39" s="63"/>
      <c r="M39" s="57">
        <f t="shared" si="0"/>
        <v>10000</v>
      </c>
      <c r="N39" s="57">
        <f t="shared" si="3"/>
        <v>10000</v>
      </c>
      <c r="O39" s="57">
        <f t="shared" si="4"/>
        <v>10000</v>
      </c>
    </row>
    <row r="40" spans="1:15" ht="51.6" customHeight="1" thickBot="1" x14ac:dyDescent="0.3">
      <c r="A40" s="75" t="s">
        <v>120</v>
      </c>
      <c r="B40" s="31">
        <v>0</v>
      </c>
      <c r="C40" s="38">
        <v>0</v>
      </c>
      <c r="D40" s="35"/>
      <c r="E40" s="34">
        <f t="shared" si="1"/>
        <v>0</v>
      </c>
      <c r="F40" s="35">
        <f t="shared" si="2"/>
        <v>0</v>
      </c>
      <c r="H40" s="6" t="s">
        <v>23</v>
      </c>
      <c r="I40" s="6" t="s">
        <v>23</v>
      </c>
      <c r="J40" s="6" t="s">
        <v>23</v>
      </c>
      <c r="K40" s="3" t="s">
        <v>21</v>
      </c>
      <c r="L40" s="63"/>
      <c r="M40" s="57">
        <f t="shared" si="0"/>
        <v>0</v>
      </c>
      <c r="N40" s="57">
        <f t="shared" si="3"/>
        <v>0</v>
      </c>
      <c r="O40" s="57">
        <f t="shared" si="4"/>
        <v>0</v>
      </c>
    </row>
    <row r="41" spans="1:15" ht="47.45" customHeight="1" thickBot="1" x14ac:dyDescent="0.3">
      <c r="A41" s="75" t="s">
        <v>48</v>
      </c>
      <c r="B41" s="31">
        <f>B40+B39+B38+B37</f>
        <v>70000</v>
      </c>
      <c r="C41" s="38">
        <f>C40+C39+C38+C37</f>
        <v>22000</v>
      </c>
      <c r="D41" s="35"/>
      <c r="E41" s="34">
        <f t="shared" si="1"/>
        <v>22000</v>
      </c>
      <c r="F41" s="35">
        <f t="shared" si="2"/>
        <v>48000</v>
      </c>
      <c r="H41" s="6" t="s">
        <v>23</v>
      </c>
      <c r="I41" s="6" t="s">
        <v>23</v>
      </c>
      <c r="J41" s="6" t="s">
        <v>23</v>
      </c>
      <c r="K41" s="3">
        <f>K39+K38</f>
        <v>22000</v>
      </c>
      <c r="L41" s="63">
        <v>0</v>
      </c>
      <c r="M41" s="57">
        <f t="shared" si="0"/>
        <v>22000</v>
      </c>
      <c r="N41" s="57">
        <f t="shared" si="3"/>
        <v>22000</v>
      </c>
      <c r="O41" s="57">
        <f t="shared" si="4"/>
        <v>48000</v>
      </c>
    </row>
    <row r="42" spans="1:15" ht="48" customHeight="1" thickBot="1" x14ac:dyDescent="0.3">
      <c r="A42" s="5" t="s">
        <v>49</v>
      </c>
      <c r="B42" s="30">
        <f>B45</f>
        <v>12000</v>
      </c>
      <c r="C42" s="40">
        <f>C45</f>
        <v>6000</v>
      </c>
      <c r="D42" s="34"/>
      <c r="E42" s="34">
        <f t="shared" si="1"/>
        <v>6000</v>
      </c>
      <c r="F42" s="34">
        <f t="shared" si="2"/>
        <v>6000</v>
      </c>
      <c r="H42" s="24">
        <f>H45/'PF Proposta Iniziale 3 Liv'!B45</f>
        <v>6.3638677770100731E-3</v>
      </c>
      <c r="I42" s="24">
        <f>I45/'PF Proposta Iniziale 3 Liv'!B45</f>
        <v>4.2728826502781918E-2</v>
      </c>
      <c r="J42" s="24">
        <f>J45/'PF Proposta Iniziale 3 Liv'!B45</f>
        <v>5.4547438088657771E-3</v>
      </c>
      <c r="K42" s="24" t="s">
        <v>19</v>
      </c>
      <c r="L42" s="62">
        <f>L45</f>
        <v>600</v>
      </c>
      <c r="M42" s="58">
        <f t="shared" si="0"/>
        <v>5400</v>
      </c>
      <c r="N42" s="59">
        <f t="shared" si="3"/>
        <v>5400</v>
      </c>
      <c r="O42" s="59">
        <f t="shared" si="4"/>
        <v>6600</v>
      </c>
    </row>
    <row r="43" spans="1:15" ht="32.25" thickBot="1" x14ac:dyDescent="0.3">
      <c r="A43" s="75" t="s">
        <v>50</v>
      </c>
      <c r="B43" s="31">
        <v>6000</v>
      </c>
      <c r="C43" s="38">
        <v>2000</v>
      </c>
      <c r="D43" s="35"/>
      <c r="E43" s="34">
        <f t="shared" si="1"/>
        <v>2000</v>
      </c>
      <c r="F43" s="35">
        <f t="shared" si="2"/>
        <v>4000</v>
      </c>
      <c r="H43" s="3">
        <v>7000</v>
      </c>
      <c r="I43" s="3">
        <v>7000</v>
      </c>
      <c r="J43" s="3">
        <v>6000</v>
      </c>
      <c r="K43" s="3" t="s">
        <v>21</v>
      </c>
      <c r="L43" s="63"/>
      <c r="M43" s="57">
        <f t="shared" si="0"/>
        <v>2000</v>
      </c>
      <c r="N43" s="57">
        <f t="shared" si="3"/>
        <v>2000</v>
      </c>
      <c r="O43" s="57">
        <f t="shared" si="4"/>
        <v>4000</v>
      </c>
    </row>
    <row r="44" spans="1:15" ht="32.25" thickBot="1" x14ac:dyDescent="0.3">
      <c r="A44" s="75" t="s">
        <v>51</v>
      </c>
      <c r="B44" s="31">
        <v>6000</v>
      </c>
      <c r="C44" s="38">
        <v>4000</v>
      </c>
      <c r="D44" s="35"/>
      <c r="E44" s="34">
        <f t="shared" si="1"/>
        <v>4000</v>
      </c>
      <c r="F44" s="35">
        <f t="shared" si="2"/>
        <v>2000</v>
      </c>
      <c r="H44" s="3" t="s">
        <v>21</v>
      </c>
      <c r="I44" s="3">
        <v>40000</v>
      </c>
      <c r="J44" s="3" t="s">
        <v>21</v>
      </c>
      <c r="K44" s="3" t="s">
        <v>21</v>
      </c>
      <c r="L44" s="63">
        <v>600</v>
      </c>
      <c r="M44" s="57">
        <f t="shared" si="0"/>
        <v>3400</v>
      </c>
      <c r="N44" s="57">
        <f t="shared" si="3"/>
        <v>3400</v>
      </c>
      <c r="O44" s="57">
        <f t="shared" si="4"/>
        <v>2600</v>
      </c>
    </row>
    <row r="45" spans="1:15" ht="71.099999999999994" customHeight="1" thickBot="1" x14ac:dyDescent="0.3">
      <c r="A45" s="75" t="s">
        <v>52</v>
      </c>
      <c r="B45" s="31">
        <f>B44+B43</f>
        <v>12000</v>
      </c>
      <c r="C45" s="38">
        <f>C43+C44</f>
        <v>6000</v>
      </c>
      <c r="D45" s="35"/>
      <c r="E45" s="34">
        <f t="shared" si="1"/>
        <v>6000</v>
      </c>
      <c r="F45" s="35">
        <f t="shared" si="2"/>
        <v>6000</v>
      </c>
      <c r="H45" s="3">
        <f>H43</f>
        <v>7000</v>
      </c>
      <c r="I45" s="3">
        <f>I44+I43</f>
        <v>47000</v>
      </c>
      <c r="J45" s="3">
        <f>J43</f>
        <v>6000</v>
      </c>
      <c r="K45" s="3" t="s">
        <v>21</v>
      </c>
      <c r="L45" s="63">
        <f>L44</f>
        <v>600</v>
      </c>
      <c r="M45" s="57">
        <f t="shared" si="0"/>
        <v>5400</v>
      </c>
      <c r="N45" s="57">
        <f t="shared" si="3"/>
        <v>5400</v>
      </c>
      <c r="O45" s="57">
        <f t="shared" si="4"/>
        <v>6600</v>
      </c>
    </row>
    <row r="46" spans="1:15" ht="30.75" customHeight="1" thickBot="1" x14ac:dyDescent="0.3">
      <c r="A46" s="7" t="s">
        <v>53</v>
      </c>
      <c r="B46" s="30">
        <f>B42+B36+B31+B22+B12</f>
        <v>986000</v>
      </c>
      <c r="C46" s="40">
        <f>C42+C36+C31+C22+C12</f>
        <v>391000</v>
      </c>
      <c r="D46" s="34"/>
      <c r="E46" s="34">
        <f t="shared" si="1"/>
        <v>391000</v>
      </c>
      <c r="F46" s="34">
        <f>F42+F36+F31+F22+F12</f>
        <v>595000</v>
      </c>
      <c r="H46" s="23">
        <f>H45+H35+H30+H21</f>
        <v>138000</v>
      </c>
      <c r="I46" s="23">
        <f>I45+I35+I30+I21</f>
        <v>112000</v>
      </c>
      <c r="J46" s="23">
        <f>J45+J35+J30+J21</f>
        <v>109000</v>
      </c>
      <c r="K46" s="23">
        <f>K41+K21</f>
        <v>32000</v>
      </c>
      <c r="L46" s="61">
        <f>L42+L36+L31+L22+L12</f>
        <v>5400</v>
      </c>
      <c r="M46" s="59">
        <f>M42+M36+M31+M22+M12</f>
        <v>385600</v>
      </c>
      <c r="N46" s="59">
        <f t="shared" si="3"/>
        <v>385600</v>
      </c>
      <c r="O46" s="59">
        <f t="shared" si="4"/>
        <v>600400</v>
      </c>
    </row>
    <row r="47" spans="1:15" ht="55.35" customHeight="1" thickBot="1" x14ac:dyDescent="0.3">
      <c r="A47" s="5" t="s">
        <v>54</v>
      </c>
      <c r="B47" s="30">
        <f>B46*0.07</f>
        <v>69020</v>
      </c>
      <c r="C47" s="38">
        <f>C46*0.07</f>
        <v>27370.000000000004</v>
      </c>
      <c r="D47" s="35"/>
      <c r="E47" s="34">
        <f t="shared" si="1"/>
        <v>27370.000000000004</v>
      </c>
      <c r="F47" s="35">
        <f>B47-C47</f>
        <v>41650</v>
      </c>
      <c r="H47" s="6" t="s">
        <v>23</v>
      </c>
      <c r="I47" s="6" t="s">
        <v>23</v>
      </c>
      <c r="J47" s="6" t="s">
        <v>23</v>
      </c>
      <c r="K47" s="21">
        <f>C47</f>
        <v>27370.000000000004</v>
      </c>
      <c r="L47" s="56"/>
      <c r="M47" s="57">
        <f>M46*0.07</f>
        <v>26992.000000000004</v>
      </c>
      <c r="N47" s="57">
        <f t="shared" si="3"/>
        <v>26992.000000000004</v>
      </c>
      <c r="O47" s="57">
        <f t="shared" si="4"/>
        <v>42028</v>
      </c>
    </row>
    <row r="48" spans="1:15" ht="31.35" customHeight="1" thickBot="1" x14ac:dyDescent="0.3">
      <c r="A48" s="2" t="s">
        <v>55</v>
      </c>
      <c r="B48" s="30">
        <f>B47+B46</f>
        <v>1055020</v>
      </c>
      <c r="C48" s="40">
        <f>C46+C47</f>
        <v>418370</v>
      </c>
      <c r="D48" s="34"/>
      <c r="E48" s="34">
        <f t="shared" si="1"/>
        <v>418370</v>
      </c>
      <c r="F48" s="55">
        <f>F47+F46</f>
        <v>636650</v>
      </c>
      <c r="H48" s="23">
        <f>H46</f>
        <v>138000</v>
      </c>
      <c r="I48" s="23">
        <f>I46</f>
        <v>112000</v>
      </c>
      <c r="J48" s="23">
        <f>J46</f>
        <v>109000</v>
      </c>
      <c r="K48" s="22">
        <f>K47+K46</f>
        <v>59370</v>
      </c>
      <c r="L48" s="56"/>
      <c r="M48" s="59">
        <f>M46+M47</f>
        <v>412592</v>
      </c>
      <c r="N48" s="59">
        <f t="shared" si="3"/>
        <v>412592</v>
      </c>
      <c r="O48" s="59">
        <f t="shared" si="4"/>
        <v>642428</v>
      </c>
    </row>
    <row r="49" spans="6:12" ht="52.35" customHeight="1" thickBot="1" x14ac:dyDescent="0.3">
      <c r="F49" s="145" t="s">
        <v>56</v>
      </c>
      <c r="G49" s="146"/>
      <c r="H49" s="27">
        <f>H42+H31+H22+H12</f>
        <v>0.12545910760391288</v>
      </c>
      <c r="I49" s="27">
        <f>I42+I31+I22+I12</f>
        <v>0.10182188443216117</v>
      </c>
      <c r="J49" s="27">
        <f>J42+J31+J22+J12</f>
        <v>9.9094512527728287E-2</v>
      </c>
      <c r="K49" s="27">
        <f>D47+K36+K12</f>
        <v>2.9091966980617476E-2</v>
      </c>
      <c r="L49" s="27">
        <f>H49+I49+J49+K49</f>
        <v>0.35546747154441982</v>
      </c>
    </row>
    <row r="50" spans="6:12" ht="14.25" customHeight="1" x14ac:dyDescent="0.25">
      <c r="F50" s="147"/>
      <c r="G50" s="148"/>
      <c r="H50" s="73" t="s">
        <v>11</v>
      </c>
      <c r="I50" s="73" t="s">
        <v>12</v>
      </c>
      <c r="J50" s="73" t="s">
        <v>13</v>
      </c>
      <c r="K50" s="73" t="s">
        <v>14</v>
      </c>
      <c r="L50" s="73" t="s">
        <v>57</v>
      </c>
    </row>
    <row r="51" spans="6:12" ht="36" customHeight="1" thickBot="1" x14ac:dyDescent="0.3">
      <c r="F51" s="149"/>
      <c r="G51" s="150"/>
      <c r="H51" s="74"/>
      <c r="I51" s="74"/>
      <c r="J51" s="74"/>
      <c r="K51" s="74"/>
      <c r="L51" s="74"/>
    </row>
    <row r="52" spans="6:12" ht="44.1" customHeight="1" thickBot="1" x14ac:dyDescent="0.3">
      <c r="F52" s="151" t="s">
        <v>58</v>
      </c>
      <c r="G52" s="152"/>
      <c r="H52" s="28">
        <f>'PF Proposta Iniziale 3 Liv'!C46</f>
        <v>0.32637550456380232</v>
      </c>
      <c r="I52" s="28">
        <f>'PF Proposta Iniziale 3 Liv'!D46</f>
        <v>0.18909778537401359</v>
      </c>
      <c r="J52" s="28">
        <f>'PF Proposta Iniziale 3 Liv'!E46</f>
        <v>0.33364849630895665</v>
      </c>
      <c r="K52" s="28">
        <f>'PF Proposta Iniziale 3 Liv'!F46</f>
        <v>0.15087821375322741</v>
      </c>
      <c r="L52" s="28">
        <f>'PF Proposta Iniziale 3 Liv'!G46</f>
        <v>0.99999999999999989</v>
      </c>
    </row>
    <row r="53" spans="6:12" ht="14.25" customHeight="1" x14ac:dyDescent="0.25">
      <c r="F53" s="153"/>
      <c r="G53" s="154"/>
      <c r="H53" s="76" t="s">
        <v>11</v>
      </c>
      <c r="I53" s="76" t="s">
        <v>12</v>
      </c>
      <c r="J53" s="76" t="s">
        <v>13</v>
      </c>
      <c r="K53" s="76" t="s">
        <v>14</v>
      </c>
      <c r="L53" s="76" t="s">
        <v>59</v>
      </c>
    </row>
    <row r="54" spans="6:12" ht="33" customHeight="1" thickBot="1" x14ac:dyDescent="0.3">
      <c r="F54" s="155"/>
      <c r="G54" s="156"/>
      <c r="H54" s="51"/>
      <c r="I54" s="51"/>
      <c r="J54" s="51"/>
      <c r="K54" s="51"/>
      <c r="L54" s="51"/>
    </row>
  </sheetData>
  <mergeCells count="34">
    <mergeCell ref="A1:N3"/>
    <mergeCell ref="N10:N11"/>
    <mergeCell ref="H9:K9"/>
    <mergeCell ref="B9:F9"/>
    <mergeCell ref="H4:K8"/>
    <mergeCell ref="L10:L11"/>
    <mergeCell ref="M10:M11"/>
    <mergeCell ref="A4:A8"/>
    <mergeCell ref="A10:A11"/>
    <mergeCell ref="B10:B11"/>
    <mergeCell ref="L4:O8"/>
    <mergeCell ref="L9:M9"/>
    <mergeCell ref="N9:O9"/>
    <mergeCell ref="C10:C11"/>
    <mergeCell ref="J10:J11"/>
    <mergeCell ref="B7:D7"/>
    <mergeCell ref="F52:G54"/>
    <mergeCell ref="E10:E11"/>
    <mergeCell ref="O10:O11"/>
    <mergeCell ref="D10:D11"/>
    <mergeCell ref="F10:F11"/>
    <mergeCell ref="H10:H11"/>
    <mergeCell ref="I10:I11"/>
    <mergeCell ref="K10:K11"/>
    <mergeCell ref="E7:F7"/>
    <mergeCell ref="B8:D8"/>
    <mergeCell ref="E8:F8"/>
    <mergeCell ref="F49:G51"/>
    <mergeCell ref="B4:D4"/>
    <mergeCell ref="E4:F4"/>
    <mergeCell ref="B5:D5"/>
    <mergeCell ref="E5:F5"/>
    <mergeCell ref="B6:D6"/>
    <mergeCell ref="E6:F6"/>
  </mergeCells>
  <pageMargins left="0.70866141732283472" right="0.70866141732283472" top="0.74803149606299213" bottom="0.74803149606299213" header="0.31496062992125984" footer="0.31496062992125984"/>
  <pageSetup paperSize="9" scale="75" fitToHeight="7"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8"/>
  <sheetViews>
    <sheetView zoomScale="80" zoomScaleNormal="80" workbookViewId="0">
      <selection activeCell="F48" sqref="F48:I48"/>
    </sheetView>
  </sheetViews>
  <sheetFormatPr defaultRowHeight="15" x14ac:dyDescent="0.25"/>
  <cols>
    <col min="1" max="1" width="28.5703125" customWidth="1"/>
    <col min="2" max="4" width="18.7109375" customWidth="1"/>
    <col min="5" max="5" width="18.7109375" style="39" customWidth="1"/>
    <col min="6" max="9" width="19.7109375" customWidth="1"/>
    <col min="10" max="10" width="13" customWidth="1"/>
  </cols>
  <sheetData>
    <row r="1" spans="1:10" x14ac:dyDescent="0.25">
      <c r="A1" s="164" t="s">
        <v>103</v>
      </c>
      <c r="B1" s="201"/>
      <c r="C1" s="201"/>
      <c r="D1" s="201"/>
      <c r="E1" s="201"/>
      <c r="F1" s="201"/>
      <c r="G1" s="201"/>
      <c r="H1" s="201"/>
      <c r="I1" s="202"/>
      <c r="J1" s="203"/>
    </row>
    <row r="2" spans="1:10" x14ac:dyDescent="0.25">
      <c r="A2" s="204"/>
      <c r="B2" s="123"/>
      <c r="C2" s="123"/>
      <c r="D2" s="123"/>
      <c r="E2" s="123"/>
      <c r="F2" s="123"/>
      <c r="G2" s="123"/>
      <c r="H2" s="123"/>
      <c r="I2" s="205"/>
      <c r="J2" s="206"/>
    </row>
    <row r="3" spans="1:10" ht="15.75" thickBot="1" x14ac:dyDescent="0.3">
      <c r="A3" s="207"/>
      <c r="B3" s="123"/>
      <c r="C3" s="123"/>
      <c r="D3" s="123"/>
      <c r="E3" s="123"/>
      <c r="F3" s="123"/>
      <c r="G3" s="123"/>
      <c r="H3" s="123"/>
      <c r="I3" s="208"/>
      <c r="J3" s="209"/>
    </row>
    <row r="4" spans="1:10" s="4" customFormat="1" ht="22.35" customHeight="1" x14ac:dyDescent="0.2">
      <c r="A4" s="137"/>
      <c r="B4" s="112" t="s">
        <v>160</v>
      </c>
      <c r="C4" s="113"/>
      <c r="D4" s="113"/>
      <c r="E4" s="219"/>
      <c r="F4" s="219"/>
      <c r="G4" s="219"/>
      <c r="H4" s="220"/>
      <c r="I4" s="211" t="s">
        <v>1</v>
      </c>
      <c r="J4" s="212"/>
    </row>
    <row r="5" spans="1:10" s="4" customFormat="1" ht="21.6" customHeight="1" x14ac:dyDescent="0.2">
      <c r="A5" s="138"/>
      <c r="B5" s="114" t="s">
        <v>156</v>
      </c>
      <c r="C5" s="115"/>
      <c r="D5" s="115"/>
      <c r="E5" s="221"/>
      <c r="F5" s="221"/>
      <c r="G5" s="221"/>
      <c r="H5" s="222"/>
      <c r="I5" s="213"/>
      <c r="J5" s="214"/>
    </row>
    <row r="6" spans="1:10" s="4" customFormat="1" ht="30.6" customHeight="1" x14ac:dyDescent="0.2">
      <c r="A6" s="138"/>
      <c r="B6" s="114" t="s">
        <v>157</v>
      </c>
      <c r="C6" s="115"/>
      <c r="D6" s="115"/>
      <c r="E6" s="221"/>
      <c r="F6" s="221"/>
      <c r="G6" s="221"/>
      <c r="H6" s="222"/>
      <c r="I6" s="213"/>
      <c r="J6" s="214"/>
    </row>
    <row r="7" spans="1:10" s="4" customFormat="1" ht="21" customHeight="1" x14ac:dyDescent="0.2">
      <c r="A7" s="138"/>
      <c r="B7" s="114" t="s">
        <v>158</v>
      </c>
      <c r="C7" s="115"/>
      <c r="D7" s="115"/>
      <c r="E7" s="221"/>
      <c r="F7" s="221"/>
      <c r="G7" s="221"/>
      <c r="H7" s="222"/>
      <c r="I7" s="213"/>
      <c r="J7" s="214"/>
    </row>
    <row r="8" spans="1:10" s="4" customFormat="1" ht="21" customHeight="1" thickBot="1" x14ac:dyDescent="0.25">
      <c r="A8" s="139"/>
      <c r="B8" s="116" t="s">
        <v>159</v>
      </c>
      <c r="C8" s="117"/>
      <c r="D8" s="117"/>
      <c r="E8" s="223"/>
      <c r="F8" s="223"/>
      <c r="G8" s="223"/>
      <c r="H8" s="224"/>
      <c r="I8" s="215"/>
      <c r="J8" s="216"/>
    </row>
    <row r="9" spans="1:10" ht="31.5" customHeight="1" x14ac:dyDescent="0.25">
      <c r="A9" s="183"/>
      <c r="B9" s="135" t="s">
        <v>151</v>
      </c>
      <c r="C9" s="135" t="s">
        <v>104</v>
      </c>
      <c r="D9" s="135" t="s">
        <v>105</v>
      </c>
      <c r="E9" s="217" t="s">
        <v>106</v>
      </c>
      <c r="F9" s="210" t="s">
        <v>11</v>
      </c>
      <c r="G9" s="210" t="s">
        <v>12</v>
      </c>
      <c r="H9" s="210" t="s">
        <v>13</v>
      </c>
      <c r="I9" s="210" t="s">
        <v>14</v>
      </c>
      <c r="J9" s="210" t="s">
        <v>107</v>
      </c>
    </row>
    <row r="10" spans="1:10" ht="105.75" customHeight="1" thickBot="1" x14ac:dyDescent="0.3">
      <c r="A10" s="184"/>
      <c r="B10" s="136"/>
      <c r="C10" s="136"/>
      <c r="D10" s="136"/>
      <c r="E10" s="218"/>
      <c r="F10" s="200"/>
      <c r="G10" s="200"/>
      <c r="H10" s="200"/>
      <c r="I10" s="200"/>
      <c r="J10" s="200"/>
    </row>
    <row r="11" spans="1:10" ht="36" customHeight="1" thickBot="1" x14ac:dyDescent="0.3">
      <c r="A11" s="2" t="s">
        <v>18</v>
      </c>
      <c r="B11" s="24">
        <f>B15/B41</f>
        <v>8.6366776973708134E-2</v>
      </c>
      <c r="C11" s="24">
        <f>C15/B41</f>
        <v>3.6364958725771848E-2</v>
      </c>
      <c r="D11" s="24">
        <f>D15/B41</f>
        <v>5.0001818247936286E-2</v>
      </c>
      <c r="E11" s="47">
        <f>E15/B41</f>
        <v>6.4547801738245023E-2</v>
      </c>
      <c r="F11" s="24">
        <f>F15/B41</f>
        <v>3.9092330630204737E-2</v>
      </c>
      <c r="G11" s="24">
        <f>G15/B41</f>
        <v>1.8182479362885924E-2</v>
      </c>
      <c r="H11" s="24">
        <f>H15/B41</f>
        <v>0</v>
      </c>
      <c r="I11" s="24">
        <f>I15/B41</f>
        <v>7.2729917451543691E-3</v>
      </c>
      <c r="J11" s="24">
        <f>I11+H11+G11+F11+C11</f>
        <v>0.10091276046401688</v>
      </c>
    </row>
    <row r="12" spans="1:10" ht="83.25" customHeight="1" thickBot="1" x14ac:dyDescent="0.3">
      <c r="A12" s="13" t="s">
        <v>20</v>
      </c>
      <c r="B12" s="21">
        <v>20000</v>
      </c>
      <c r="C12" s="21">
        <v>10000</v>
      </c>
      <c r="D12" s="21">
        <f>B12-C12</f>
        <v>10000</v>
      </c>
      <c r="E12" s="48">
        <v>8000</v>
      </c>
      <c r="F12" s="38">
        <v>0</v>
      </c>
      <c r="G12" s="9">
        <v>0</v>
      </c>
      <c r="H12" s="9">
        <v>0</v>
      </c>
      <c r="I12" s="9">
        <v>8000</v>
      </c>
      <c r="J12" s="43"/>
    </row>
    <row r="13" spans="1:10" ht="50.25" customHeight="1" thickBot="1" x14ac:dyDescent="0.3">
      <c r="A13" s="13" t="s">
        <v>24</v>
      </c>
      <c r="B13" s="21">
        <v>30000</v>
      </c>
      <c r="C13" s="21">
        <v>15000</v>
      </c>
      <c r="D13" s="21">
        <f t="shared" ref="D13:D32" si="0">B13-C13</f>
        <v>15000</v>
      </c>
      <c r="E13" s="48">
        <v>15000</v>
      </c>
      <c r="F13" s="9">
        <v>15000</v>
      </c>
      <c r="G13" s="9">
        <v>0</v>
      </c>
      <c r="H13" s="9">
        <v>0</v>
      </c>
      <c r="I13" s="9">
        <v>0</v>
      </c>
      <c r="J13" s="43"/>
    </row>
    <row r="14" spans="1:10" ht="48.75" customHeight="1" thickBot="1" x14ac:dyDescent="0.3">
      <c r="A14" s="13" t="s">
        <v>28</v>
      </c>
      <c r="B14" s="21">
        <v>45000</v>
      </c>
      <c r="C14" s="21">
        <v>15000</v>
      </c>
      <c r="D14" s="21">
        <f t="shared" si="0"/>
        <v>30000</v>
      </c>
      <c r="E14" s="48">
        <v>48000</v>
      </c>
      <c r="F14" s="9">
        <v>28000</v>
      </c>
      <c r="G14" s="9">
        <v>20000</v>
      </c>
      <c r="H14" s="9">
        <v>0</v>
      </c>
      <c r="I14" s="9">
        <v>0</v>
      </c>
      <c r="J14" s="43"/>
    </row>
    <row r="15" spans="1:10" ht="48.75" customHeight="1" thickBot="1" x14ac:dyDescent="0.3">
      <c r="A15" s="75" t="s">
        <v>29</v>
      </c>
      <c r="B15" s="21">
        <f>B14+B13+B12</f>
        <v>95000</v>
      </c>
      <c r="C15" s="21">
        <f t="shared" ref="C15" si="1">C14+C13+C12</f>
        <v>40000</v>
      </c>
      <c r="D15" s="21">
        <f t="shared" si="0"/>
        <v>55000</v>
      </c>
      <c r="E15" s="48">
        <f>E12+E13+E14</f>
        <v>71000</v>
      </c>
      <c r="F15" s="9">
        <f t="shared" ref="F15:I15" si="2">F12+F13+F14</f>
        <v>43000</v>
      </c>
      <c r="G15" s="9">
        <f t="shared" si="2"/>
        <v>20000</v>
      </c>
      <c r="H15" s="9">
        <f t="shared" si="2"/>
        <v>0</v>
      </c>
      <c r="I15" s="9">
        <f t="shared" si="2"/>
        <v>8000</v>
      </c>
      <c r="J15" s="43"/>
    </row>
    <row r="16" spans="1:10" ht="68.25" customHeight="1" thickBot="1" x14ac:dyDescent="0.3">
      <c r="A16" s="5" t="s">
        <v>30</v>
      </c>
      <c r="B16" s="24">
        <f>B23/B41</f>
        <v>0.64184152150987306</v>
      </c>
      <c r="C16" s="24">
        <f>C23/B41</f>
        <v>0.25000909123968146</v>
      </c>
      <c r="D16" s="24">
        <f>D23/B41</f>
        <v>0.39183243027019166</v>
      </c>
      <c r="E16" s="47">
        <f>E23/B41</f>
        <v>0.36092221535328556</v>
      </c>
      <c r="F16" s="24">
        <f>F23/B41</f>
        <v>0.15182370268009746</v>
      </c>
      <c r="G16" s="24">
        <f>G23/B41</f>
        <v>0.11364049601803702</v>
      </c>
      <c r="H16" s="24">
        <f>H23/B41</f>
        <v>9.5458016655151093E-2</v>
      </c>
      <c r="I16" s="24">
        <v>0</v>
      </c>
      <c r="J16" s="24">
        <f>I16+H16+G16+F16+C16</f>
        <v>0.61093130659296713</v>
      </c>
    </row>
    <row r="17" spans="1:10" ht="79.5" customHeight="1" thickBot="1" x14ac:dyDescent="0.3">
      <c r="A17" s="75" t="s">
        <v>31</v>
      </c>
      <c r="B17" s="21">
        <v>36000</v>
      </c>
      <c r="C17" s="21">
        <v>12000</v>
      </c>
      <c r="D17" s="21">
        <f t="shared" si="0"/>
        <v>24000</v>
      </c>
      <c r="E17" s="48">
        <v>24000</v>
      </c>
      <c r="F17" s="9">
        <v>12000</v>
      </c>
      <c r="G17" s="9">
        <v>12000</v>
      </c>
      <c r="H17" s="9">
        <v>0</v>
      </c>
      <c r="I17" s="9">
        <v>0</v>
      </c>
      <c r="J17" s="43"/>
    </row>
    <row r="18" spans="1:10" ht="47.25" customHeight="1" thickBot="1" x14ac:dyDescent="0.3">
      <c r="A18" s="75" t="s">
        <v>33</v>
      </c>
      <c r="B18" s="21">
        <v>145000</v>
      </c>
      <c r="C18" s="21">
        <v>45000</v>
      </c>
      <c r="D18" s="21">
        <f t="shared" si="0"/>
        <v>100000</v>
      </c>
      <c r="E18" s="48">
        <v>60000</v>
      </c>
      <c r="F18" s="9">
        <v>60000</v>
      </c>
      <c r="G18" s="9">
        <v>0</v>
      </c>
      <c r="H18" s="9">
        <v>0</v>
      </c>
      <c r="I18" s="9">
        <v>0</v>
      </c>
      <c r="J18" s="43"/>
    </row>
    <row r="19" spans="1:10" ht="32.25" thickBot="1" x14ac:dyDescent="0.3">
      <c r="A19" s="75" t="s">
        <v>34</v>
      </c>
      <c r="B19" s="21">
        <v>250000</v>
      </c>
      <c r="C19" s="21">
        <v>100000</v>
      </c>
      <c r="D19" s="21">
        <f t="shared" si="0"/>
        <v>150000</v>
      </c>
      <c r="E19" s="48">
        <v>90000</v>
      </c>
      <c r="F19" s="9">
        <v>50000</v>
      </c>
      <c r="G19" s="9">
        <v>40000</v>
      </c>
      <c r="H19" s="9">
        <v>0</v>
      </c>
      <c r="I19" s="9">
        <v>0</v>
      </c>
      <c r="J19" s="43"/>
    </row>
    <row r="20" spans="1:10" ht="67.5" customHeight="1" thickBot="1" x14ac:dyDescent="0.3">
      <c r="A20" s="13" t="s">
        <v>35</v>
      </c>
      <c r="B20" s="21">
        <v>25000</v>
      </c>
      <c r="C20" s="21">
        <v>12000</v>
      </c>
      <c r="D20" s="21">
        <f t="shared" si="0"/>
        <v>13000</v>
      </c>
      <c r="E20" s="48">
        <v>15000</v>
      </c>
      <c r="F20" s="9">
        <v>5000</v>
      </c>
      <c r="G20" s="9">
        <v>5000</v>
      </c>
      <c r="H20" s="9">
        <v>5000</v>
      </c>
      <c r="I20" s="9">
        <v>0</v>
      </c>
      <c r="J20" s="43"/>
    </row>
    <row r="21" spans="1:10" ht="63.75" customHeight="1" thickBot="1" x14ac:dyDescent="0.3">
      <c r="A21" s="75" t="s">
        <v>36</v>
      </c>
      <c r="B21" s="21">
        <v>65000</v>
      </c>
      <c r="C21" s="21">
        <v>20000</v>
      </c>
      <c r="D21" s="21">
        <f t="shared" si="0"/>
        <v>45000</v>
      </c>
      <c r="E21" s="48">
        <v>20000</v>
      </c>
      <c r="F21" s="9">
        <v>0</v>
      </c>
      <c r="G21" s="9">
        <v>20000</v>
      </c>
      <c r="H21" s="9">
        <v>0</v>
      </c>
      <c r="I21" s="9">
        <v>0</v>
      </c>
      <c r="J21" s="43"/>
    </row>
    <row r="22" spans="1:10" ht="80.25" customHeight="1" thickBot="1" x14ac:dyDescent="0.3">
      <c r="A22" s="75" t="s">
        <v>37</v>
      </c>
      <c r="B22" s="21">
        <v>185000</v>
      </c>
      <c r="C22" s="21">
        <v>86000</v>
      </c>
      <c r="D22" s="21">
        <f t="shared" si="0"/>
        <v>99000</v>
      </c>
      <c r="E22" s="48">
        <v>188000</v>
      </c>
      <c r="F22" s="9">
        <v>40000</v>
      </c>
      <c r="G22" s="9">
        <v>48000</v>
      </c>
      <c r="H22" s="9">
        <v>100000</v>
      </c>
      <c r="I22" s="9">
        <v>0</v>
      </c>
      <c r="J22" s="43"/>
    </row>
    <row r="23" spans="1:10" ht="75" customHeight="1" thickBot="1" x14ac:dyDescent="0.3">
      <c r="A23" s="75" t="s">
        <v>38</v>
      </c>
      <c r="B23" s="21">
        <f>B22+B21+B20+B19+B18+B17</f>
        <v>706000</v>
      </c>
      <c r="C23" s="21">
        <f>C22+C21+C20+C19+C18+C17</f>
        <v>275000</v>
      </c>
      <c r="D23" s="21">
        <f t="shared" si="0"/>
        <v>431000</v>
      </c>
      <c r="E23" s="48">
        <f t="shared" ref="E23:I23" si="3">E22+E21+E20+E19+E18+E17</f>
        <v>397000</v>
      </c>
      <c r="F23" s="38">
        <f t="shared" si="3"/>
        <v>167000</v>
      </c>
      <c r="G23" s="38">
        <f t="shared" si="3"/>
        <v>125000</v>
      </c>
      <c r="H23" s="38">
        <f t="shared" si="3"/>
        <v>105000</v>
      </c>
      <c r="I23" s="38">
        <f t="shared" si="3"/>
        <v>0</v>
      </c>
      <c r="J23" s="43"/>
    </row>
    <row r="24" spans="1:10" ht="59.25" customHeight="1" thickBot="1" x14ac:dyDescent="0.3">
      <c r="A24" s="5" t="s">
        <v>39</v>
      </c>
      <c r="B24" s="24">
        <f>B28/B41</f>
        <v>0.13182297538092294</v>
      </c>
      <c r="C24" s="24">
        <f>C28/B41</f>
        <v>4.5456198407214807E-2</v>
      </c>
      <c r="D24" s="24">
        <f>D28/B41</f>
        <v>8.6366776973708134E-2</v>
      </c>
      <c r="E24" s="47">
        <f>E28/B41</f>
        <v>7.2729917451543696E-2</v>
      </c>
      <c r="F24" s="24">
        <f>F28/B41</f>
        <v>4.5456198407214807E-2</v>
      </c>
      <c r="G24" s="24">
        <f>G28/B41</f>
        <v>2.2728099203607403E-2</v>
      </c>
      <c r="H24" s="24">
        <f>H28/B41</f>
        <v>4.545619840721481E-3</v>
      </c>
      <c r="I24" s="24">
        <v>0</v>
      </c>
      <c r="J24" s="24">
        <f>I24+H24+G24+F24+C24</f>
        <v>0.1181861158587585</v>
      </c>
    </row>
    <row r="25" spans="1:10" ht="52.35" customHeight="1" thickBot="1" x14ac:dyDescent="0.3">
      <c r="A25" s="75" t="s">
        <v>40</v>
      </c>
      <c r="B25" s="21">
        <v>0</v>
      </c>
      <c r="C25" s="21">
        <v>0</v>
      </c>
      <c r="D25" s="21">
        <f t="shared" si="0"/>
        <v>0</v>
      </c>
      <c r="E25" s="48">
        <v>0</v>
      </c>
      <c r="F25" s="8">
        <v>0</v>
      </c>
      <c r="G25" s="8">
        <v>0</v>
      </c>
      <c r="H25" s="8">
        <v>0</v>
      </c>
      <c r="I25" s="8">
        <v>0</v>
      </c>
      <c r="J25" s="44"/>
    </row>
    <row r="26" spans="1:10" ht="72.75" customHeight="1" thickBot="1" x14ac:dyDescent="0.3">
      <c r="A26" s="75" t="s">
        <v>41</v>
      </c>
      <c r="B26" s="21">
        <v>60000</v>
      </c>
      <c r="C26" s="21">
        <v>20000</v>
      </c>
      <c r="D26" s="21">
        <f t="shared" si="0"/>
        <v>40000</v>
      </c>
      <c r="E26" s="48">
        <v>35000</v>
      </c>
      <c r="F26" s="9">
        <v>15000</v>
      </c>
      <c r="G26" s="9">
        <v>15000</v>
      </c>
      <c r="H26" s="9">
        <v>5000</v>
      </c>
      <c r="I26" s="9">
        <v>0</v>
      </c>
      <c r="J26" s="43"/>
    </row>
    <row r="27" spans="1:10" ht="73.5" customHeight="1" thickBot="1" x14ac:dyDescent="0.3">
      <c r="A27" s="75" t="s">
        <v>42</v>
      </c>
      <c r="B27" s="21">
        <v>85000</v>
      </c>
      <c r="C27" s="21">
        <v>30000</v>
      </c>
      <c r="D27" s="21">
        <f t="shared" si="0"/>
        <v>55000</v>
      </c>
      <c r="E27" s="48">
        <v>45000</v>
      </c>
      <c r="F27" s="9">
        <v>35000</v>
      </c>
      <c r="G27" s="9">
        <v>10000</v>
      </c>
      <c r="H27" s="9">
        <v>0</v>
      </c>
      <c r="I27" s="9">
        <v>0</v>
      </c>
      <c r="J27" s="43"/>
    </row>
    <row r="28" spans="1:10" ht="108" customHeight="1" thickBot="1" x14ac:dyDescent="0.3">
      <c r="A28" s="75" t="s">
        <v>43</v>
      </c>
      <c r="B28" s="21">
        <f>B27+B26+B25</f>
        <v>145000</v>
      </c>
      <c r="C28" s="21">
        <f t="shared" ref="C28" si="4">C27+C26+C25</f>
        <v>50000</v>
      </c>
      <c r="D28" s="21">
        <f t="shared" si="0"/>
        <v>95000</v>
      </c>
      <c r="E28" s="48">
        <f>E27+E26+E25</f>
        <v>80000</v>
      </c>
      <c r="F28" s="38">
        <f t="shared" ref="F28:I28" si="5">F27+F26+F25</f>
        <v>50000</v>
      </c>
      <c r="G28" s="38">
        <f t="shared" si="5"/>
        <v>25000</v>
      </c>
      <c r="H28" s="38">
        <f t="shared" si="5"/>
        <v>5000</v>
      </c>
      <c r="I28" s="38">
        <f t="shared" si="5"/>
        <v>0</v>
      </c>
      <c r="J28" s="43"/>
    </row>
    <row r="29" spans="1:10" ht="57.75" customHeight="1" thickBot="1" x14ac:dyDescent="0.3">
      <c r="A29" s="5" t="s">
        <v>44</v>
      </c>
      <c r="B29" s="24">
        <f>B34/B41</f>
        <v>6.3638677770100738E-2</v>
      </c>
      <c r="C29" s="24">
        <f>C34/B41</f>
        <v>2.0000727299174514E-2</v>
      </c>
      <c r="D29" s="24">
        <f>D34/B41</f>
        <v>4.3637950470926216E-2</v>
      </c>
      <c r="E29" s="47">
        <f>E34/B41</f>
        <v>4.5456198407214807E-2</v>
      </c>
      <c r="F29" s="26"/>
      <c r="G29" s="26"/>
      <c r="H29" s="26"/>
      <c r="I29" s="24">
        <f>I34/B41</f>
        <v>4.5456198407214807E-2</v>
      </c>
      <c r="J29" s="24">
        <f>I29+C29</f>
        <v>6.5456925706389321E-2</v>
      </c>
    </row>
    <row r="30" spans="1:10" ht="85.5" customHeight="1" thickBot="1" x14ac:dyDescent="0.3">
      <c r="A30" s="75" t="s">
        <v>45</v>
      </c>
      <c r="B30" s="21">
        <v>25000</v>
      </c>
      <c r="C30" s="21">
        <v>0</v>
      </c>
      <c r="D30" s="21">
        <f t="shared" si="0"/>
        <v>25000</v>
      </c>
      <c r="E30" s="48">
        <v>18000</v>
      </c>
      <c r="F30" s="6"/>
      <c r="G30" s="6"/>
      <c r="H30" s="6"/>
      <c r="I30" s="9">
        <v>18000</v>
      </c>
      <c r="J30" s="43"/>
    </row>
    <row r="31" spans="1:10" ht="82.5" customHeight="1" thickBot="1" x14ac:dyDescent="0.3">
      <c r="A31" s="94" t="s">
        <v>46</v>
      </c>
      <c r="B31" s="21">
        <v>25000</v>
      </c>
      <c r="C31" s="21">
        <v>12000</v>
      </c>
      <c r="D31" s="21">
        <f t="shared" si="0"/>
        <v>13000</v>
      </c>
      <c r="E31" s="48">
        <v>12000</v>
      </c>
      <c r="F31" s="6"/>
      <c r="G31" s="6"/>
      <c r="H31" s="6"/>
      <c r="I31" s="9">
        <v>12000</v>
      </c>
      <c r="J31" s="43"/>
    </row>
    <row r="32" spans="1:10" ht="90.75" customHeight="1" thickBot="1" x14ac:dyDescent="0.3">
      <c r="A32" s="75" t="s">
        <v>47</v>
      </c>
      <c r="B32" s="21">
        <v>20000</v>
      </c>
      <c r="C32" s="21">
        <v>10000</v>
      </c>
      <c r="D32" s="21">
        <f t="shared" si="0"/>
        <v>10000</v>
      </c>
      <c r="E32" s="48">
        <v>20000</v>
      </c>
      <c r="F32" s="6"/>
      <c r="G32" s="6"/>
      <c r="H32" s="6"/>
      <c r="I32" s="9">
        <v>20000</v>
      </c>
      <c r="J32" s="43"/>
    </row>
    <row r="33" spans="1:10" ht="90.75" customHeight="1" thickBot="1" x14ac:dyDescent="0.3">
      <c r="A33" s="75" t="s">
        <v>134</v>
      </c>
      <c r="B33" s="21">
        <v>0</v>
      </c>
      <c r="C33" s="21">
        <v>0</v>
      </c>
      <c r="D33" s="21">
        <v>0</v>
      </c>
      <c r="E33" s="48">
        <v>0</v>
      </c>
      <c r="F33" s="6"/>
      <c r="G33" s="6"/>
      <c r="H33" s="6"/>
      <c r="I33" s="9">
        <v>0</v>
      </c>
      <c r="J33" s="43"/>
    </row>
    <row r="34" spans="1:10" ht="64.5" customHeight="1" thickBot="1" x14ac:dyDescent="0.3">
      <c r="A34" s="75" t="s">
        <v>48</v>
      </c>
      <c r="B34" s="21">
        <f>B33+B32+B31+B30</f>
        <v>70000</v>
      </c>
      <c r="C34" s="21">
        <f>C33+C32+C31+C30</f>
        <v>22000</v>
      </c>
      <c r="D34" s="21">
        <f>D33+D32+D31+D30</f>
        <v>48000</v>
      </c>
      <c r="E34" s="48">
        <f>E33+E32+E31+E30</f>
        <v>50000</v>
      </c>
      <c r="F34" s="6"/>
      <c r="G34" s="6"/>
      <c r="H34" s="6"/>
      <c r="I34" s="38">
        <f>I33+I32+I31+I30</f>
        <v>50000</v>
      </c>
      <c r="J34" s="43"/>
    </row>
    <row r="35" spans="1:10" ht="48" customHeight="1" thickBot="1" x14ac:dyDescent="0.3">
      <c r="A35" s="5" t="s">
        <v>49</v>
      </c>
      <c r="B35" s="24">
        <f>B38/B41</f>
        <v>1.0909487617731554E-2</v>
      </c>
      <c r="C35" s="24">
        <f>C38/B41</f>
        <v>5.4547438088657771E-3</v>
      </c>
      <c r="D35" s="24">
        <f>D38/B41</f>
        <v>5.4547438088657771E-3</v>
      </c>
      <c r="E35" s="47">
        <f>E38/B41</f>
        <v>1.0909487617731554E-2</v>
      </c>
      <c r="F35" s="24">
        <f>F38/B41</f>
        <v>1.8182479362885923E-3</v>
      </c>
      <c r="G35" s="24">
        <f>G38/B41</f>
        <v>3.6364958725771846E-3</v>
      </c>
      <c r="H35" s="24">
        <f>H38/B41</f>
        <v>0</v>
      </c>
      <c r="I35" s="24">
        <f>I38/B41</f>
        <v>5.4547438088657771E-3</v>
      </c>
      <c r="J35" s="24">
        <f>I35+H35+G35+F35+C35</f>
        <v>1.636423142659733E-2</v>
      </c>
    </row>
    <row r="36" spans="1:10" ht="41.1" customHeight="1" thickBot="1" x14ac:dyDescent="0.3">
      <c r="A36" s="75" t="s">
        <v>50</v>
      </c>
      <c r="B36" s="21">
        <v>6000</v>
      </c>
      <c r="C36" s="21">
        <v>2000</v>
      </c>
      <c r="D36" s="21">
        <f t="shared" ref="D36:D39" si="6">B36-C36</f>
        <v>4000</v>
      </c>
      <c r="E36" s="48">
        <v>6000</v>
      </c>
      <c r="F36" s="9">
        <v>2000</v>
      </c>
      <c r="G36" s="9">
        <v>4000</v>
      </c>
      <c r="H36" s="9">
        <v>0</v>
      </c>
      <c r="I36" s="9">
        <v>0</v>
      </c>
      <c r="J36" s="43"/>
    </row>
    <row r="37" spans="1:10" ht="37.35" customHeight="1" thickBot="1" x14ac:dyDescent="0.3">
      <c r="A37" s="75" t="s">
        <v>51</v>
      </c>
      <c r="B37" s="21">
        <v>6000</v>
      </c>
      <c r="C37" s="21">
        <v>4000</v>
      </c>
      <c r="D37" s="21">
        <f t="shared" si="6"/>
        <v>2000</v>
      </c>
      <c r="E37" s="48">
        <v>6000</v>
      </c>
      <c r="F37" s="9">
        <v>0</v>
      </c>
      <c r="G37" s="9">
        <v>0</v>
      </c>
      <c r="H37" s="9">
        <v>0</v>
      </c>
      <c r="I37" s="9">
        <v>6000</v>
      </c>
      <c r="J37" s="43"/>
    </row>
    <row r="38" spans="1:10" ht="78.599999999999994" customHeight="1" thickBot="1" x14ac:dyDescent="0.3">
      <c r="A38" s="75" t="s">
        <v>52</v>
      </c>
      <c r="B38" s="21">
        <f>B37+B36</f>
        <v>12000</v>
      </c>
      <c r="C38" s="21">
        <f t="shared" ref="C38" si="7">C37+C36</f>
        <v>6000</v>
      </c>
      <c r="D38" s="21">
        <f t="shared" si="6"/>
        <v>6000</v>
      </c>
      <c r="E38" s="48">
        <f>E36+E37</f>
        <v>12000</v>
      </c>
      <c r="F38" s="38">
        <f t="shared" ref="F38:I38" si="8">F36+F37</f>
        <v>2000</v>
      </c>
      <c r="G38" s="38">
        <f t="shared" si="8"/>
        <v>4000</v>
      </c>
      <c r="H38" s="38">
        <f t="shared" si="8"/>
        <v>0</v>
      </c>
      <c r="I38" s="38">
        <f t="shared" si="8"/>
        <v>6000</v>
      </c>
      <c r="J38" s="43"/>
    </row>
    <row r="39" spans="1:10" ht="30.75" customHeight="1" thickBot="1" x14ac:dyDescent="0.3">
      <c r="A39" s="7" t="s">
        <v>53</v>
      </c>
      <c r="B39" s="22">
        <f>B38+B34+B28+B23+B15</f>
        <v>1028000</v>
      </c>
      <c r="C39" s="22">
        <f>C38+C34+C28+C23+C15</f>
        <v>393000</v>
      </c>
      <c r="D39" s="22">
        <f t="shared" si="6"/>
        <v>635000</v>
      </c>
      <c r="E39" s="49">
        <f t="shared" ref="E39:I39" si="9">E38+E34+E28+E23+E15</f>
        <v>610000</v>
      </c>
      <c r="F39" s="40">
        <f t="shared" si="9"/>
        <v>262000</v>
      </c>
      <c r="G39" s="40">
        <f t="shared" si="9"/>
        <v>174000</v>
      </c>
      <c r="H39" s="40">
        <f t="shared" si="9"/>
        <v>110000</v>
      </c>
      <c r="I39" s="40">
        <f t="shared" si="9"/>
        <v>64000</v>
      </c>
      <c r="J39" s="43"/>
    </row>
    <row r="40" spans="1:10" ht="77.25" customHeight="1" thickBot="1" x14ac:dyDescent="0.3">
      <c r="A40" s="5" t="s">
        <v>54</v>
      </c>
      <c r="B40" s="21">
        <f>B39*0.07</f>
        <v>71960</v>
      </c>
      <c r="C40" s="21">
        <f t="shared" ref="C40:E40" si="10">C39*0.07</f>
        <v>27510.000000000004</v>
      </c>
      <c r="D40" s="21">
        <f t="shared" si="10"/>
        <v>44450.000000000007</v>
      </c>
      <c r="E40" s="48">
        <f t="shared" si="10"/>
        <v>42700.000000000007</v>
      </c>
      <c r="F40" s="6"/>
      <c r="G40" s="6"/>
      <c r="H40" s="6"/>
      <c r="I40" s="38">
        <f t="shared" ref="I40" si="11">I39*0.07</f>
        <v>4480</v>
      </c>
      <c r="J40" s="17">
        <f>B40/B41</f>
        <v>6.5420560747663545E-2</v>
      </c>
    </row>
    <row r="41" spans="1:10" ht="16.5" thickBot="1" x14ac:dyDescent="0.3">
      <c r="A41" s="2" t="s">
        <v>55</v>
      </c>
      <c r="B41" s="34">
        <f>B40+B39</f>
        <v>1099960</v>
      </c>
      <c r="C41" s="34">
        <f t="shared" ref="C41:D41" si="12">C40+C39</f>
        <v>420510</v>
      </c>
      <c r="D41" s="34">
        <f t="shared" si="12"/>
        <v>679450</v>
      </c>
      <c r="E41" s="49">
        <f>E39+E40</f>
        <v>652700</v>
      </c>
      <c r="F41" s="45">
        <f t="shared" ref="F41:I41" si="13">F39+F40</f>
        <v>262000</v>
      </c>
      <c r="G41" s="45">
        <f t="shared" si="13"/>
        <v>174000</v>
      </c>
      <c r="H41" s="45">
        <f t="shared" si="13"/>
        <v>110000</v>
      </c>
      <c r="I41" s="45">
        <f t="shared" si="13"/>
        <v>68480</v>
      </c>
      <c r="J41" s="46">
        <f>+J35+J29+J24+J16+J11</f>
        <v>0.91185134004872914</v>
      </c>
    </row>
    <row r="42" spans="1:10" ht="56.45" customHeight="1" thickBot="1" x14ac:dyDescent="0.3">
      <c r="A42" s="36"/>
      <c r="B42" s="37"/>
      <c r="C42" s="37"/>
      <c r="D42" s="37"/>
      <c r="E42" s="228" t="s">
        <v>108</v>
      </c>
      <c r="F42" s="28">
        <f>'PF Rap. Intermedio e Finale '!H52</f>
        <v>0.32637550456380232</v>
      </c>
      <c r="G42" s="28">
        <f>'PF Rap. Intermedio e Finale '!I52</f>
        <v>0.18909778537401359</v>
      </c>
      <c r="H42" s="28">
        <f>'PF Rap. Intermedio e Finale '!J52</f>
        <v>0.33364849630895665</v>
      </c>
      <c r="I42" s="28">
        <f>'PF Rap. Intermedio e Finale '!K52</f>
        <v>0.15087821375322741</v>
      </c>
      <c r="J42" s="28">
        <f>'PF Rap. Intermedio e Finale '!L52</f>
        <v>0.99999999999999989</v>
      </c>
    </row>
    <row r="43" spans="1:10" ht="53.45" customHeight="1" thickBot="1" x14ac:dyDescent="0.3">
      <c r="A43" s="36"/>
      <c r="B43" s="37"/>
      <c r="C43" s="37"/>
      <c r="D43" s="37"/>
      <c r="E43" s="229"/>
      <c r="F43" s="33" t="s">
        <v>11</v>
      </c>
      <c r="G43" s="33" t="s">
        <v>12</v>
      </c>
      <c r="H43" s="33" t="s">
        <v>13</v>
      </c>
      <c r="I43" s="33" t="s">
        <v>14</v>
      </c>
      <c r="J43" s="33" t="s">
        <v>102</v>
      </c>
    </row>
    <row r="44" spans="1:10" ht="100.5" customHeight="1" thickBot="1" x14ac:dyDescent="0.3">
      <c r="A44" s="36"/>
      <c r="B44" s="37"/>
      <c r="C44" s="37"/>
      <c r="D44" s="37"/>
      <c r="E44" s="41" t="s">
        <v>109</v>
      </c>
      <c r="F44" s="24">
        <f>'PF Rap. Intermedio e Finale '!H49</f>
        <v>0.12545910760391288</v>
      </c>
      <c r="G44" s="24">
        <f>'PF Rap. Intermedio e Finale '!I49</f>
        <v>0.10182188443216117</v>
      </c>
      <c r="H44" s="24">
        <f>'PF Rap. Intermedio e Finale '!J49</f>
        <v>9.9094512527728287E-2</v>
      </c>
      <c r="I44" s="24">
        <f>'PF Rap. Intermedio e Finale '!K49</f>
        <v>2.9091966980617476E-2</v>
      </c>
      <c r="J44" s="24">
        <f>'PF Rap. Intermedio e Finale '!L49</f>
        <v>0.35546747154441982</v>
      </c>
    </row>
    <row r="45" spans="1:10" ht="51" customHeight="1" thickBot="1" x14ac:dyDescent="0.3">
      <c r="E45" s="225" t="s">
        <v>110</v>
      </c>
      <c r="F45" s="42">
        <f>F44+F35+F24+F16+F11</f>
        <v>0.36364958725771851</v>
      </c>
      <c r="G45" s="42">
        <f>G44+G35+G24+G16+G11</f>
        <v>0.26000945488926869</v>
      </c>
      <c r="H45" s="42">
        <f>H44+H35+H24+H16+H11</f>
        <v>0.19909814902360085</v>
      </c>
      <c r="I45" s="42">
        <f>I44+I35+I24+I16+I11+J40+I29</f>
        <v>0.15269646168951595</v>
      </c>
      <c r="J45" s="42">
        <f>F45+G45+H45+I45</f>
        <v>0.97545365286010388</v>
      </c>
    </row>
    <row r="46" spans="1:10" ht="51" customHeight="1" x14ac:dyDescent="0.25">
      <c r="E46" s="226"/>
      <c r="F46" s="110" t="s">
        <v>11</v>
      </c>
      <c r="G46" s="110" t="s">
        <v>12</v>
      </c>
      <c r="H46" s="110" t="s">
        <v>13</v>
      </c>
      <c r="I46" s="110" t="s">
        <v>14</v>
      </c>
      <c r="J46" s="110" t="s">
        <v>102</v>
      </c>
    </row>
    <row r="47" spans="1:10" ht="51" customHeight="1" thickBot="1" x14ac:dyDescent="0.3">
      <c r="E47" s="227"/>
      <c r="F47" s="111"/>
      <c r="G47" s="111"/>
      <c r="H47" s="111"/>
      <c r="I47" s="111"/>
      <c r="J47" s="111"/>
    </row>
    <row r="48" spans="1:10" ht="205.5" customHeight="1" thickBot="1" x14ac:dyDescent="0.3">
      <c r="E48" s="85" t="s">
        <v>111</v>
      </c>
      <c r="F48" s="50">
        <f>F45-F42</f>
        <v>3.7274082693916188E-2</v>
      </c>
      <c r="G48" s="50">
        <f t="shared" ref="G48:I48" si="14">G45-G42</f>
        <v>7.0911669515255099E-2</v>
      </c>
      <c r="H48" s="50">
        <f t="shared" si="14"/>
        <v>-0.13455034728535581</v>
      </c>
      <c r="I48" s="50">
        <f t="shared" si="14"/>
        <v>1.8182479362885418E-3</v>
      </c>
      <c r="J48" s="50" t="s">
        <v>112</v>
      </c>
    </row>
  </sheetData>
  <mergeCells count="30">
    <mergeCell ref="D9:D10"/>
    <mergeCell ref="E42:E43"/>
    <mergeCell ref="J46:J47"/>
    <mergeCell ref="I9:I10"/>
    <mergeCell ref="F9:F10"/>
    <mergeCell ref="G9:G10"/>
    <mergeCell ref="I46:I47"/>
    <mergeCell ref="E6:H6"/>
    <mergeCell ref="E7:H7"/>
    <mergeCell ref="E8:H8"/>
    <mergeCell ref="E45:E47"/>
    <mergeCell ref="F46:F47"/>
    <mergeCell ref="G46:G47"/>
    <mergeCell ref="H46:H47"/>
    <mergeCell ref="B5:D5"/>
    <mergeCell ref="B6:D6"/>
    <mergeCell ref="B7:D7"/>
    <mergeCell ref="A1:J3"/>
    <mergeCell ref="H9:H10"/>
    <mergeCell ref="J9:J10"/>
    <mergeCell ref="A4:A8"/>
    <mergeCell ref="I4:J8"/>
    <mergeCell ref="A9:A10"/>
    <mergeCell ref="E9:E10"/>
    <mergeCell ref="B9:B10"/>
    <mergeCell ref="C9:C10"/>
    <mergeCell ref="B4:D4"/>
    <mergeCell ref="B8:D8"/>
    <mergeCell ref="E4:H4"/>
    <mergeCell ref="E5:H5"/>
  </mergeCells>
  <pageMargins left="0.70866141732283472" right="0.70866141732283472" top="0.74803149606299213" bottom="0.74803149606299213" header="0.31496062992125984" footer="0.31496062992125984"/>
  <pageSetup paperSize="9" scale="77" fitToHeight="6"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zione xmlns="c088246e-a822-479e-9551-b4df7964cb05" xsi:nil="true"/>
    <NOTE xmlns="c088246e-a822-479e-9551-b4df7964cb05" xsi:nil="true"/>
    <lcf76f155ced4ddcb4097134ff3c332f xmlns="c088246e-a822-479e-9551-b4df7964cb05">
      <Terms xmlns="http://schemas.microsoft.com/office/infopath/2007/PartnerControls"/>
    </lcf76f155ced4ddcb4097134ff3c332f>
    <TaxCatchAll xmlns="40fcfcb7-1c1a-42fd-9133-f6e757ea05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1C12C330F59EE40A894CC438804D609" ma:contentTypeVersion="20" ma:contentTypeDescription="Creare un nuovo documento." ma:contentTypeScope="" ma:versionID="b2c3e7fa3b8d7978779823d148e667b4">
  <xsd:schema xmlns:xsd="http://www.w3.org/2001/XMLSchema" xmlns:xs="http://www.w3.org/2001/XMLSchema" xmlns:p="http://schemas.microsoft.com/office/2006/metadata/properties" xmlns:ns2="c088246e-a822-479e-9551-b4df7964cb05" xmlns:ns3="40fcfcb7-1c1a-42fd-9133-f6e757ea0541" targetNamespace="http://schemas.microsoft.com/office/2006/metadata/properties" ma:root="true" ma:fieldsID="d54bd4d8ac3a4b4f028938fe025a24b4" ns2:_="" ns3:_="">
    <xsd:import namespace="c088246e-a822-479e-9551-b4df7964cb05"/>
    <xsd:import namespace="40fcfcb7-1c1a-42fd-9133-f6e757ea05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Descrizione"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NOTE"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8246e-a822-479e-9551-b4df7964cb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scrizione" ma:index="12" nillable="true" ma:displayName="Descrizione" ma:description="Cartella per il lavoro in remoto interattivo ai tempi del Coronavirus" ma:format="Dropdown" ma:internalName="Descrizion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NOTE" ma:index="20" nillable="true" ma:displayName="NOTE" ma:internalName="NOT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Tag immagine" ma:readOnly="false" ma:fieldId="{5cf76f15-5ced-4ddc-b409-7134ff3c332f}" ma:taxonomyMulti="true" ma:sspId="8fba5289-b0f5-4059-8e6c-3006df0b1f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fcfcb7-1c1a-42fd-9133-f6e757ea0541"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5" nillable="true" ma:displayName="Taxonomy Catch All Column" ma:hidden="true" ma:list="{494d109f-5c34-4e5f-b20a-ff87badc7740}" ma:internalName="TaxCatchAll" ma:showField="CatchAllData" ma:web="40fcfcb7-1c1a-42fd-9133-f6e757ea05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019978-DE0D-46B6-8A6C-ACCEF4CD3A6B}">
  <ds:schemaRefs>
    <ds:schemaRef ds:uri="http://schemas.microsoft.com/sharepoint/v3/contenttype/forms"/>
  </ds:schemaRefs>
</ds:datastoreItem>
</file>

<file path=customXml/itemProps2.xml><?xml version="1.0" encoding="utf-8"?>
<ds:datastoreItem xmlns:ds="http://schemas.openxmlformats.org/officeDocument/2006/customXml" ds:itemID="{5F9EE1B4-0BBB-4A98-BC07-82744072B86D}">
  <ds:schemaRefs>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http://purl.org/dc/terms/"/>
    <ds:schemaRef ds:uri="40fcfcb7-1c1a-42fd-9133-f6e757ea0541"/>
    <ds:schemaRef ds:uri="http://schemas.openxmlformats.org/package/2006/metadata/core-properties"/>
    <ds:schemaRef ds:uri="c088246e-a822-479e-9551-b4df7964cb05"/>
    <ds:schemaRef ds:uri="http://purl.org/dc/dcmitype/"/>
  </ds:schemaRefs>
</ds:datastoreItem>
</file>

<file path=customXml/itemProps3.xml><?xml version="1.0" encoding="utf-8"?>
<ds:datastoreItem xmlns:ds="http://schemas.openxmlformats.org/officeDocument/2006/customXml" ds:itemID="{5D55B5FE-D631-4A38-B86B-EC536A027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88246e-a822-479e-9551-b4df7964cb05"/>
    <ds:schemaRef ds:uri="40fcfcb7-1c1a-42fd-9133-f6e757ea05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Linee Guida Piano Finanziario</vt:lpstr>
      <vt:lpstr>PF Proposta Iniziale 3 Liv</vt:lpstr>
      <vt:lpstr>PF Rap. Intermedio e Finale </vt:lpstr>
      <vt:lpstr>PF per modifica max 3 Liv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Piani finanziari</dc:title>
  <dc:subject>Davide Martina AICS</dc:subject>
  <dc:creator/>
  <cp:lastModifiedBy/>
  <cp:revision/>
  <dcterms:created xsi:type="dcterms:W3CDTF">2006-09-16T00:00:00Z</dcterms:created>
  <dcterms:modified xsi:type="dcterms:W3CDTF">2024-07-01T21:38:47Z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0x010100D1C12C330F59EE40A894CC438804D609</vt:lpwstr>
  </property>
  <property fmtid="{D5CDD505-2E9C-101B-9397-08002B2CF9AE}" pid="3" name="MediaServiceImageTags">
    <vt:lpwstr/>
  </property>
</Properties>
</file>